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192.168.10.150\rrhh-dc\RECURSOS HUMANOS - DC\COMPARTIDA 2019\2024\1 - YOEL@\3 - NOMINAS\4 - NOMINA - PORTAL DE TRANSPARENCIA\3 - MARZO\"/>
    </mc:Choice>
  </mc:AlternateContent>
  <xr:revisionPtr revIDLastSave="0" documentId="13_ncr:1_{FFE4C5FC-44E7-456A-BF47-E8EBCA27D7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JA" sheetId="1" r:id="rId1"/>
  </sheets>
  <definedNames>
    <definedName name="_xlnm._FilterDatabase" localSheetId="0" hidden="1">FIJA!$A$10:$T$12</definedName>
    <definedName name="_xlnm.Print_Area" localSheetId="0">FIJA!$A$2:$T$430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N99" i="1"/>
  <c r="O416" i="1" l="1"/>
  <c r="S50" i="1" l="1"/>
  <c r="N16" i="1"/>
  <c r="N263" i="1"/>
  <c r="J263" i="1"/>
  <c r="J297" i="1"/>
  <c r="K261" i="1"/>
  <c r="H416" i="1"/>
  <c r="G416" i="1"/>
  <c r="N51" i="1"/>
  <c r="J51" i="1"/>
  <c r="Q51" i="1" s="1"/>
  <c r="K191" i="1" l="1"/>
  <c r="N64" i="1"/>
  <c r="N50" i="1"/>
  <c r="J50" i="1"/>
  <c r="K50" i="1"/>
  <c r="L50" i="1"/>
  <c r="M50" i="1"/>
  <c r="L169" i="1"/>
  <c r="P50" i="1" l="1"/>
  <c r="R50" i="1"/>
  <c r="Q139" i="1"/>
  <c r="I416" i="1" l="1"/>
  <c r="J13" i="1" l="1"/>
  <c r="K13" i="1"/>
  <c r="R13" i="1" s="1"/>
  <c r="N395" i="1"/>
  <c r="M395" i="1"/>
  <c r="L395" i="1"/>
  <c r="K395" i="1"/>
  <c r="J395" i="1"/>
  <c r="N211" i="1"/>
  <c r="M211" i="1"/>
  <c r="L211" i="1"/>
  <c r="K211" i="1"/>
  <c r="J211" i="1"/>
  <c r="N379" i="1"/>
  <c r="M379" i="1"/>
  <c r="L379" i="1"/>
  <c r="K379" i="1"/>
  <c r="J379" i="1"/>
  <c r="N378" i="1"/>
  <c r="M378" i="1"/>
  <c r="L378" i="1"/>
  <c r="K378" i="1"/>
  <c r="J378" i="1"/>
  <c r="N372" i="1"/>
  <c r="M372" i="1"/>
  <c r="L372" i="1"/>
  <c r="K372" i="1"/>
  <c r="J372" i="1"/>
  <c r="N188" i="1"/>
  <c r="M188" i="1"/>
  <c r="L188" i="1"/>
  <c r="K188" i="1"/>
  <c r="J188" i="1"/>
  <c r="N165" i="1"/>
  <c r="M165" i="1"/>
  <c r="L165" i="1"/>
  <c r="K165" i="1"/>
  <c r="J165" i="1"/>
  <c r="N112" i="1"/>
  <c r="M112" i="1"/>
  <c r="L112" i="1"/>
  <c r="K112" i="1"/>
  <c r="J112" i="1"/>
  <c r="N251" i="1"/>
  <c r="M251" i="1"/>
  <c r="L251" i="1"/>
  <c r="K251" i="1"/>
  <c r="J251" i="1"/>
  <c r="N125" i="1"/>
  <c r="M125" i="1"/>
  <c r="L125" i="1"/>
  <c r="K125" i="1"/>
  <c r="J125" i="1"/>
  <c r="N25" i="1"/>
  <c r="M25" i="1"/>
  <c r="L25" i="1"/>
  <c r="K25" i="1"/>
  <c r="J25" i="1"/>
  <c r="Q165" i="1" l="1"/>
  <c r="S165" i="1" s="1"/>
  <c r="Q251" i="1"/>
  <c r="S251" i="1" s="1"/>
  <c r="Q188" i="1"/>
  <c r="S188" i="1" s="1"/>
  <c r="Q211" i="1"/>
  <c r="S211" i="1" s="1"/>
  <c r="Q378" i="1"/>
  <c r="Q25" i="1"/>
  <c r="S25" i="1" s="1"/>
  <c r="Q112" i="1"/>
  <c r="S112" i="1" s="1"/>
  <c r="Q372" i="1"/>
  <c r="S372" i="1" s="1"/>
  <c r="Q395" i="1"/>
  <c r="S395" i="1" s="1"/>
  <c r="Q125" i="1"/>
  <c r="S125" i="1" s="1"/>
  <c r="Q379" i="1"/>
  <c r="S379" i="1" s="1"/>
  <c r="S13" i="1"/>
  <c r="P13" i="1"/>
  <c r="R395" i="1"/>
  <c r="R211" i="1"/>
  <c r="P378" i="1"/>
  <c r="R378" i="1"/>
  <c r="P395" i="1"/>
  <c r="P211" i="1"/>
  <c r="R379" i="1"/>
  <c r="P379" i="1"/>
  <c r="S378" i="1"/>
  <c r="R372" i="1"/>
  <c r="P372" i="1"/>
  <c r="R188" i="1"/>
  <c r="P188" i="1"/>
  <c r="R165" i="1"/>
  <c r="R125" i="1"/>
  <c r="P165" i="1"/>
  <c r="P251" i="1"/>
  <c r="R112" i="1"/>
  <c r="P112" i="1"/>
  <c r="R251" i="1"/>
  <c r="R25" i="1"/>
  <c r="P125" i="1"/>
  <c r="P25" i="1"/>
  <c r="L353" i="1" l="1"/>
  <c r="L16" i="1"/>
  <c r="J327" i="1" l="1"/>
  <c r="M114" i="1"/>
  <c r="J114" i="1"/>
  <c r="J129" i="1"/>
  <c r="Q114" i="1" l="1"/>
  <c r="N282" i="1"/>
  <c r="M282" i="1"/>
  <c r="L282" i="1"/>
  <c r="K282" i="1"/>
  <c r="J282" i="1"/>
  <c r="N299" i="1"/>
  <c r="M299" i="1"/>
  <c r="L299" i="1"/>
  <c r="K299" i="1"/>
  <c r="J299" i="1"/>
  <c r="N249" i="1"/>
  <c r="M249" i="1"/>
  <c r="L249" i="1"/>
  <c r="K249" i="1"/>
  <c r="J249" i="1"/>
  <c r="N42" i="1"/>
  <c r="M42" i="1"/>
  <c r="L42" i="1"/>
  <c r="K42" i="1"/>
  <c r="J42" i="1"/>
  <c r="N183" i="1"/>
  <c r="M183" i="1"/>
  <c r="L183" i="1"/>
  <c r="K183" i="1"/>
  <c r="J183" i="1"/>
  <c r="N182" i="1"/>
  <c r="M182" i="1"/>
  <c r="L182" i="1"/>
  <c r="K182" i="1"/>
  <c r="J182" i="1"/>
  <c r="Q249" i="1" l="1"/>
  <c r="S249" i="1" s="1"/>
  <c r="Q299" i="1"/>
  <c r="S299" i="1" s="1"/>
  <c r="Q182" i="1"/>
  <c r="S182" i="1" s="1"/>
  <c r="Q183" i="1"/>
  <c r="S183" i="1" s="1"/>
  <c r="Q282" i="1"/>
  <c r="S282" i="1" s="1"/>
  <c r="Q42" i="1"/>
  <c r="S42" i="1" s="1"/>
  <c r="R282" i="1"/>
  <c r="R42" i="1"/>
  <c r="P299" i="1"/>
  <c r="R183" i="1"/>
  <c r="P282" i="1"/>
  <c r="R299" i="1"/>
  <c r="P249" i="1"/>
  <c r="R249" i="1"/>
  <c r="P42" i="1"/>
  <c r="P182" i="1"/>
  <c r="P183" i="1"/>
  <c r="R182" i="1"/>
  <c r="N88" i="1"/>
  <c r="M88" i="1"/>
  <c r="L88" i="1"/>
  <c r="K88" i="1"/>
  <c r="J88" i="1"/>
  <c r="N181" i="1"/>
  <c r="M181" i="1"/>
  <c r="L181" i="1"/>
  <c r="K181" i="1"/>
  <c r="J181" i="1"/>
  <c r="N97" i="1"/>
  <c r="M97" i="1"/>
  <c r="L97" i="1"/>
  <c r="K97" i="1"/>
  <c r="J97" i="1"/>
  <c r="N124" i="1"/>
  <c r="M124" i="1"/>
  <c r="L124" i="1"/>
  <c r="K124" i="1"/>
  <c r="J124" i="1"/>
  <c r="N202" i="1"/>
  <c r="M202" i="1"/>
  <c r="L202" i="1"/>
  <c r="K202" i="1"/>
  <c r="J202" i="1"/>
  <c r="Q97" i="1" l="1"/>
  <c r="S97" i="1" s="1"/>
  <c r="Q202" i="1"/>
  <c r="S202" i="1" s="1"/>
  <c r="Q181" i="1"/>
  <c r="S181" i="1" s="1"/>
  <c r="Q124" i="1"/>
  <c r="S124" i="1" s="1"/>
  <c r="Q88" i="1"/>
  <c r="S88" i="1" s="1"/>
  <c r="R88" i="1"/>
  <c r="P88" i="1"/>
  <c r="P181" i="1"/>
  <c r="R181" i="1"/>
  <c r="P97" i="1"/>
  <c r="R97" i="1"/>
  <c r="R124" i="1"/>
  <c r="P124" i="1"/>
  <c r="P202" i="1"/>
  <c r="R202" i="1"/>
  <c r="N391" i="1"/>
  <c r="M391" i="1"/>
  <c r="L391" i="1"/>
  <c r="K391" i="1"/>
  <c r="J391" i="1"/>
  <c r="N320" i="1"/>
  <c r="M320" i="1"/>
  <c r="L320" i="1"/>
  <c r="K320" i="1"/>
  <c r="J320" i="1"/>
  <c r="N144" i="1"/>
  <c r="M144" i="1"/>
  <c r="L144" i="1"/>
  <c r="K144" i="1"/>
  <c r="J144" i="1"/>
  <c r="N355" i="1"/>
  <c r="M355" i="1"/>
  <c r="L355" i="1"/>
  <c r="K355" i="1"/>
  <c r="J355" i="1"/>
  <c r="N250" i="1"/>
  <c r="M250" i="1"/>
  <c r="L250" i="1"/>
  <c r="K250" i="1"/>
  <c r="J250" i="1"/>
  <c r="N15" i="1"/>
  <c r="M15" i="1"/>
  <c r="L15" i="1"/>
  <c r="K15" i="1"/>
  <c r="J15" i="1"/>
  <c r="Q15" i="1" l="1"/>
  <c r="S15" i="1" s="1"/>
  <c r="Q320" i="1"/>
  <c r="S320" i="1" s="1"/>
  <c r="Q250" i="1"/>
  <c r="S250" i="1" s="1"/>
  <c r="Q355" i="1"/>
  <c r="S355" i="1" s="1"/>
  <c r="Q144" i="1"/>
  <c r="S144" i="1" s="1"/>
  <c r="Q391" i="1"/>
  <c r="S391" i="1" s="1"/>
  <c r="R391" i="1"/>
  <c r="P391" i="1"/>
  <c r="P320" i="1"/>
  <c r="R320" i="1"/>
  <c r="P250" i="1"/>
  <c r="P144" i="1"/>
  <c r="R144" i="1"/>
  <c r="R355" i="1"/>
  <c r="P355" i="1"/>
  <c r="R250" i="1"/>
  <c r="P15" i="1"/>
  <c r="R15" i="1"/>
  <c r="N356" i="1" l="1"/>
  <c r="M356" i="1"/>
  <c r="L356" i="1"/>
  <c r="K356" i="1"/>
  <c r="J356" i="1"/>
  <c r="N198" i="1"/>
  <c r="M198" i="1"/>
  <c r="L198" i="1"/>
  <c r="K198" i="1"/>
  <c r="J198" i="1"/>
  <c r="N197" i="1"/>
  <c r="M197" i="1"/>
  <c r="L197" i="1"/>
  <c r="K197" i="1"/>
  <c r="J197" i="1"/>
  <c r="N334" i="1"/>
  <c r="M334" i="1"/>
  <c r="L334" i="1"/>
  <c r="K334" i="1"/>
  <c r="J334" i="1"/>
  <c r="N410" i="1"/>
  <c r="M410" i="1"/>
  <c r="L410" i="1"/>
  <c r="K410" i="1"/>
  <c r="J410" i="1"/>
  <c r="N414" i="1"/>
  <c r="M414" i="1"/>
  <c r="L414" i="1"/>
  <c r="K414" i="1"/>
  <c r="J414" i="1"/>
  <c r="N160" i="1"/>
  <c r="M160" i="1"/>
  <c r="L160" i="1"/>
  <c r="K160" i="1"/>
  <c r="J160" i="1"/>
  <c r="M99" i="1"/>
  <c r="L99" i="1"/>
  <c r="K99" i="1"/>
  <c r="J99" i="1"/>
  <c r="N17" i="1"/>
  <c r="M17" i="1"/>
  <c r="L17" i="1"/>
  <c r="K17" i="1"/>
  <c r="J17" i="1"/>
  <c r="Q414" i="1" l="1"/>
  <c r="Q99" i="1"/>
  <c r="S99" i="1" s="1"/>
  <c r="Q334" i="1"/>
  <c r="S334" i="1" s="1"/>
  <c r="Q198" i="1"/>
  <c r="S198" i="1" s="1"/>
  <c r="Q160" i="1"/>
  <c r="S160" i="1" s="1"/>
  <c r="Q197" i="1"/>
  <c r="S197" i="1" s="1"/>
  <c r="Q17" i="1"/>
  <c r="S17" i="1" s="1"/>
  <c r="Q410" i="1"/>
  <c r="S410" i="1" s="1"/>
  <c r="Q356" i="1"/>
  <c r="S356" i="1" s="1"/>
  <c r="R356" i="1"/>
  <c r="R198" i="1"/>
  <c r="R197" i="1"/>
  <c r="R334" i="1"/>
  <c r="P356" i="1"/>
  <c r="R410" i="1"/>
  <c r="P198" i="1"/>
  <c r="R414" i="1"/>
  <c r="P197" i="1"/>
  <c r="P334" i="1"/>
  <c r="P410" i="1"/>
  <c r="P414" i="1"/>
  <c r="S414" i="1"/>
  <c r="R160" i="1"/>
  <c r="P160" i="1"/>
  <c r="P99" i="1"/>
  <c r="R99" i="1"/>
  <c r="P17" i="1"/>
  <c r="R17" i="1"/>
  <c r="N66" i="1" l="1"/>
  <c r="M66" i="1"/>
  <c r="L66" i="1"/>
  <c r="K66" i="1"/>
  <c r="J66" i="1"/>
  <c r="N276" i="1"/>
  <c r="M276" i="1"/>
  <c r="L276" i="1"/>
  <c r="K276" i="1"/>
  <c r="J276" i="1"/>
  <c r="Q276" i="1" l="1"/>
  <c r="S276" i="1" s="1"/>
  <c r="Q66" i="1"/>
  <c r="S66" i="1" s="1"/>
  <c r="R66" i="1"/>
  <c r="P66" i="1"/>
  <c r="R276" i="1"/>
  <c r="P276" i="1"/>
  <c r="N121" i="1" l="1"/>
  <c r="M121" i="1"/>
  <c r="L121" i="1"/>
  <c r="K121" i="1"/>
  <c r="J121" i="1"/>
  <c r="Q121" i="1" l="1"/>
  <c r="S121" i="1" s="1"/>
  <c r="R121" i="1"/>
  <c r="P121" i="1"/>
  <c r="N91" i="1" l="1"/>
  <c r="M91" i="1"/>
  <c r="L91" i="1"/>
  <c r="K91" i="1"/>
  <c r="J91" i="1"/>
  <c r="J92" i="1"/>
  <c r="K92" i="1"/>
  <c r="L92" i="1"/>
  <c r="M92" i="1"/>
  <c r="N92" i="1"/>
  <c r="N94" i="1"/>
  <c r="M94" i="1"/>
  <c r="L94" i="1"/>
  <c r="K94" i="1"/>
  <c r="J94" i="1"/>
  <c r="Q92" i="1" l="1"/>
  <c r="S92" i="1" s="1"/>
  <c r="Q94" i="1"/>
  <c r="S94" i="1" s="1"/>
  <c r="Q91" i="1"/>
  <c r="S91" i="1" s="1"/>
  <c r="R91" i="1"/>
  <c r="R92" i="1"/>
  <c r="P91" i="1"/>
  <c r="P92" i="1"/>
  <c r="R94" i="1"/>
  <c r="P94" i="1"/>
  <c r="N232" i="1" l="1"/>
  <c r="M232" i="1"/>
  <c r="L232" i="1"/>
  <c r="K232" i="1"/>
  <c r="J232" i="1"/>
  <c r="N231" i="1"/>
  <c r="M231" i="1"/>
  <c r="L231" i="1"/>
  <c r="K231" i="1"/>
  <c r="J231" i="1"/>
  <c r="Q231" i="1" s="1"/>
  <c r="N294" i="1"/>
  <c r="M294" i="1"/>
  <c r="L294" i="1"/>
  <c r="K294" i="1"/>
  <c r="J294" i="1"/>
  <c r="N253" i="1"/>
  <c r="M253" i="1"/>
  <c r="L253" i="1"/>
  <c r="K253" i="1"/>
  <c r="J253" i="1"/>
  <c r="N67" i="1"/>
  <c r="M67" i="1"/>
  <c r="L67" i="1"/>
  <c r="K67" i="1"/>
  <c r="J67" i="1"/>
  <c r="N382" i="1"/>
  <c r="M382" i="1"/>
  <c r="L382" i="1"/>
  <c r="K382" i="1"/>
  <c r="J382" i="1"/>
  <c r="N65" i="1"/>
  <c r="M65" i="1"/>
  <c r="L65" i="1"/>
  <c r="K65" i="1"/>
  <c r="J65" i="1"/>
  <c r="N68" i="1"/>
  <c r="M68" i="1"/>
  <c r="L68" i="1"/>
  <c r="K68" i="1"/>
  <c r="J68" i="1"/>
  <c r="N174" i="1"/>
  <c r="M174" i="1"/>
  <c r="L174" i="1"/>
  <c r="K174" i="1"/>
  <c r="J174" i="1"/>
  <c r="N180" i="1"/>
  <c r="M180" i="1"/>
  <c r="L180" i="1"/>
  <c r="K180" i="1"/>
  <c r="J180" i="1"/>
  <c r="N365" i="1"/>
  <c r="M365" i="1"/>
  <c r="L365" i="1"/>
  <c r="K365" i="1"/>
  <c r="J365" i="1"/>
  <c r="Q232" i="1" l="1"/>
  <c r="Q68" i="1"/>
  <c r="Q253" i="1"/>
  <c r="Q180" i="1"/>
  <c r="S180" i="1" s="1"/>
  <c r="Q382" i="1"/>
  <c r="S382" i="1" s="1"/>
  <c r="S231" i="1"/>
  <c r="Q365" i="1"/>
  <c r="S365" i="1" s="1"/>
  <c r="Q65" i="1"/>
  <c r="S65" i="1" s="1"/>
  <c r="Q294" i="1"/>
  <c r="S294" i="1" s="1"/>
  <c r="Q174" i="1"/>
  <c r="S174" i="1" s="1"/>
  <c r="Q67" i="1"/>
  <c r="S67" i="1" s="1"/>
  <c r="S232" i="1"/>
  <c r="R232" i="1"/>
  <c r="P232" i="1"/>
  <c r="R231" i="1"/>
  <c r="P231" i="1"/>
  <c r="S253" i="1"/>
  <c r="R294" i="1"/>
  <c r="P294" i="1"/>
  <c r="R67" i="1"/>
  <c r="R253" i="1"/>
  <c r="P253" i="1"/>
  <c r="P67" i="1"/>
  <c r="S68" i="1"/>
  <c r="R382" i="1"/>
  <c r="P382" i="1"/>
  <c r="R68" i="1"/>
  <c r="P65" i="1"/>
  <c r="R65" i="1"/>
  <c r="R174" i="1"/>
  <c r="R365" i="1"/>
  <c r="P68" i="1"/>
  <c r="P174" i="1"/>
  <c r="R180" i="1"/>
  <c r="P180" i="1"/>
  <c r="P365" i="1"/>
  <c r="N120" i="1" l="1"/>
  <c r="M120" i="1"/>
  <c r="L120" i="1"/>
  <c r="K120" i="1"/>
  <c r="J120" i="1"/>
  <c r="M64" i="1"/>
  <c r="L64" i="1"/>
  <c r="K64" i="1"/>
  <c r="J64" i="1"/>
  <c r="Q64" i="1" l="1"/>
  <c r="S64" i="1" s="1"/>
  <c r="Q120" i="1"/>
  <c r="S120" i="1" s="1"/>
  <c r="R120" i="1"/>
  <c r="P120" i="1"/>
  <c r="R64" i="1"/>
  <c r="P64" i="1"/>
  <c r="M415" i="1" l="1"/>
  <c r="K413" i="1" l="1"/>
  <c r="K412" i="1"/>
  <c r="K411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4" i="1"/>
  <c r="K393" i="1"/>
  <c r="K392" i="1"/>
  <c r="K390" i="1"/>
  <c r="K389" i="1"/>
  <c r="K388" i="1"/>
  <c r="K387" i="1"/>
  <c r="K386" i="1"/>
  <c r="K385" i="1"/>
  <c r="K384" i="1"/>
  <c r="K383" i="1"/>
  <c r="K381" i="1"/>
  <c r="K380" i="1"/>
  <c r="K377" i="1"/>
  <c r="K376" i="1"/>
  <c r="K375" i="1"/>
  <c r="K374" i="1"/>
  <c r="K373" i="1"/>
  <c r="K371" i="1"/>
  <c r="K370" i="1"/>
  <c r="K369" i="1"/>
  <c r="K368" i="1"/>
  <c r="K367" i="1"/>
  <c r="K366" i="1"/>
  <c r="K364" i="1"/>
  <c r="K363" i="1"/>
  <c r="K362" i="1"/>
  <c r="K361" i="1"/>
  <c r="K360" i="1"/>
  <c r="K359" i="1"/>
  <c r="K358" i="1"/>
  <c r="K357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8" i="1"/>
  <c r="K297" i="1"/>
  <c r="K296" i="1"/>
  <c r="K295" i="1"/>
  <c r="K293" i="1"/>
  <c r="K292" i="1"/>
  <c r="K291" i="1"/>
  <c r="K290" i="1"/>
  <c r="K289" i="1"/>
  <c r="K288" i="1"/>
  <c r="K287" i="1"/>
  <c r="K286" i="1"/>
  <c r="K285" i="1"/>
  <c r="K284" i="1"/>
  <c r="K283" i="1"/>
  <c r="K281" i="1"/>
  <c r="K280" i="1"/>
  <c r="K279" i="1"/>
  <c r="K278" i="1"/>
  <c r="K277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0" i="1"/>
  <c r="K259" i="1"/>
  <c r="K258" i="1"/>
  <c r="K257" i="1"/>
  <c r="K256" i="1"/>
  <c r="K255" i="1"/>
  <c r="K254" i="1"/>
  <c r="K252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0" i="1"/>
  <c r="K209" i="1"/>
  <c r="K208" i="1"/>
  <c r="K207" i="1"/>
  <c r="K206" i="1"/>
  <c r="K205" i="1"/>
  <c r="K204" i="1"/>
  <c r="K203" i="1"/>
  <c r="K201" i="1"/>
  <c r="K200" i="1"/>
  <c r="K199" i="1"/>
  <c r="K196" i="1"/>
  <c r="K195" i="1"/>
  <c r="K194" i="1"/>
  <c r="K193" i="1"/>
  <c r="K192" i="1"/>
  <c r="K189" i="1"/>
  <c r="K187" i="1"/>
  <c r="K186" i="1"/>
  <c r="K185" i="1"/>
  <c r="K137" i="1"/>
  <c r="K184" i="1"/>
  <c r="K179" i="1"/>
  <c r="K178" i="1"/>
  <c r="K177" i="1"/>
  <c r="K176" i="1"/>
  <c r="K172" i="1"/>
  <c r="K16" i="1"/>
  <c r="K171" i="1"/>
  <c r="K170" i="1"/>
  <c r="K169" i="1"/>
  <c r="K168" i="1"/>
  <c r="K167" i="1"/>
  <c r="K166" i="1"/>
  <c r="K164" i="1"/>
  <c r="K163" i="1"/>
  <c r="K162" i="1"/>
  <c r="K161" i="1"/>
  <c r="K159" i="1"/>
  <c r="K158" i="1"/>
  <c r="K157" i="1"/>
  <c r="K156" i="1"/>
  <c r="K155" i="1"/>
  <c r="K154" i="1"/>
  <c r="K153" i="1"/>
  <c r="K152" i="1"/>
  <c r="K151" i="1"/>
  <c r="K150" i="1"/>
  <c r="K149" i="1"/>
  <c r="K175" i="1"/>
  <c r="K148" i="1"/>
  <c r="K147" i="1"/>
  <c r="K146" i="1"/>
  <c r="K145" i="1"/>
  <c r="K143" i="1"/>
  <c r="K142" i="1"/>
  <c r="K141" i="1"/>
  <c r="K140" i="1"/>
  <c r="K138" i="1"/>
  <c r="K136" i="1"/>
  <c r="K135" i="1"/>
  <c r="K133" i="1"/>
  <c r="K132" i="1"/>
  <c r="K131" i="1"/>
  <c r="K130" i="1"/>
  <c r="K129" i="1"/>
  <c r="K128" i="1"/>
  <c r="K127" i="1"/>
  <c r="K126" i="1"/>
  <c r="K46" i="1"/>
  <c r="K123" i="1"/>
  <c r="K122" i="1"/>
  <c r="K119" i="1"/>
  <c r="K118" i="1"/>
  <c r="K117" i="1"/>
  <c r="K116" i="1"/>
  <c r="K115" i="1"/>
  <c r="K114" i="1"/>
  <c r="K113" i="1"/>
  <c r="K111" i="1"/>
  <c r="K110" i="1"/>
  <c r="K109" i="1"/>
  <c r="K102" i="1"/>
  <c r="K103" i="1"/>
  <c r="K108" i="1"/>
  <c r="K107" i="1"/>
  <c r="K106" i="1"/>
  <c r="K105" i="1"/>
  <c r="K104" i="1"/>
  <c r="K101" i="1"/>
  <c r="K100" i="1"/>
  <c r="K139" i="1"/>
  <c r="K134" i="1"/>
  <c r="K96" i="1"/>
  <c r="K190" i="1"/>
  <c r="K95" i="1"/>
  <c r="K89" i="1"/>
  <c r="K73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2" i="1"/>
  <c r="K71" i="1"/>
  <c r="K70" i="1"/>
  <c r="K93" i="1"/>
  <c r="K69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49" i="1"/>
  <c r="K48" i="1"/>
  <c r="K45" i="1"/>
  <c r="K98" i="1"/>
  <c r="K44" i="1"/>
  <c r="K43" i="1"/>
  <c r="K41" i="1"/>
  <c r="K40" i="1"/>
  <c r="K39" i="1"/>
  <c r="K38" i="1"/>
  <c r="K36" i="1"/>
  <c r="K35" i="1"/>
  <c r="K34" i="1"/>
  <c r="K33" i="1"/>
  <c r="K32" i="1"/>
  <c r="K31" i="1"/>
  <c r="K30" i="1"/>
  <c r="K29" i="1"/>
  <c r="K28" i="1"/>
  <c r="K27" i="1"/>
  <c r="K26" i="1"/>
  <c r="K47" i="1"/>
  <c r="K24" i="1"/>
  <c r="K173" i="1"/>
  <c r="K23" i="1"/>
  <c r="K22" i="1"/>
  <c r="K21" i="1"/>
  <c r="K20" i="1"/>
  <c r="K19" i="1"/>
  <c r="K18" i="1"/>
  <c r="K14" i="1"/>
  <c r="K37" i="1"/>
  <c r="N14" i="1" l="1"/>
  <c r="M14" i="1"/>
  <c r="L14" i="1"/>
  <c r="J14" i="1"/>
  <c r="N340" i="1"/>
  <c r="M340" i="1"/>
  <c r="L340" i="1"/>
  <c r="J340" i="1"/>
  <c r="N407" i="1"/>
  <c r="M407" i="1"/>
  <c r="L407" i="1"/>
  <c r="J407" i="1"/>
  <c r="J408" i="1"/>
  <c r="L408" i="1"/>
  <c r="M408" i="1"/>
  <c r="N408" i="1"/>
  <c r="N63" i="1"/>
  <c r="M63" i="1"/>
  <c r="L63" i="1"/>
  <c r="J63" i="1"/>
  <c r="N37" i="1"/>
  <c r="M37" i="1"/>
  <c r="L37" i="1"/>
  <c r="J37" i="1"/>
  <c r="N393" i="1"/>
  <c r="M393" i="1"/>
  <c r="L393" i="1"/>
  <c r="J393" i="1"/>
  <c r="N193" i="1"/>
  <c r="M193" i="1"/>
  <c r="L193" i="1"/>
  <c r="J193" i="1"/>
  <c r="N364" i="1"/>
  <c r="M364" i="1"/>
  <c r="L364" i="1"/>
  <c r="J364" i="1"/>
  <c r="Q364" i="1" l="1"/>
  <c r="S364" i="1" s="1"/>
  <c r="S193" i="1"/>
  <c r="Q393" i="1"/>
  <c r="S393" i="1" s="1"/>
  <c r="Q37" i="1"/>
  <c r="S37" i="1" s="1"/>
  <c r="Q63" i="1"/>
  <c r="S63" i="1" s="1"/>
  <c r="Q407" i="1"/>
  <c r="S407" i="1" s="1"/>
  <c r="Q340" i="1"/>
  <c r="S340" i="1" s="1"/>
  <c r="Q408" i="1"/>
  <c r="S408" i="1" s="1"/>
  <c r="Q14" i="1"/>
  <c r="R14" i="1"/>
  <c r="P14" i="1"/>
  <c r="R340" i="1"/>
  <c r="P340" i="1"/>
  <c r="R408" i="1"/>
  <c r="P407" i="1"/>
  <c r="R407" i="1"/>
  <c r="P408" i="1"/>
  <c r="R63" i="1"/>
  <c r="P63" i="1"/>
  <c r="R37" i="1"/>
  <c r="P37" i="1"/>
  <c r="R393" i="1"/>
  <c r="P393" i="1"/>
  <c r="R364" i="1"/>
  <c r="R193" i="1"/>
  <c r="P193" i="1"/>
  <c r="P364" i="1"/>
  <c r="N86" i="1"/>
  <c r="M86" i="1"/>
  <c r="L86" i="1"/>
  <c r="J86" i="1"/>
  <c r="N184" i="1"/>
  <c r="M184" i="1"/>
  <c r="L184" i="1"/>
  <c r="J184" i="1"/>
  <c r="S14" i="1" l="1"/>
  <c r="Q184" i="1"/>
  <c r="S184" i="1" s="1"/>
  <c r="Q86" i="1"/>
  <c r="S86" i="1" s="1"/>
  <c r="R86" i="1"/>
  <c r="P184" i="1"/>
  <c r="P86" i="1"/>
  <c r="R184" i="1"/>
  <c r="N233" i="1"/>
  <c r="M233" i="1"/>
  <c r="L233" i="1"/>
  <c r="J233" i="1"/>
  <c r="Q233" i="1" s="1"/>
  <c r="N415" i="1"/>
  <c r="L415" i="1"/>
  <c r="K415" i="1"/>
  <c r="K416" i="1" s="1"/>
  <c r="J415" i="1"/>
  <c r="Q415" i="1" s="1"/>
  <c r="S233" i="1" l="1"/>
  <c r="R415" i="1"/>
  <c r="S415" i="1"/>
  <c r="R233" i="1"/>
  <c r="P233" i="1"/>
  <c r="P415" i="1"/>
  <c r="N199" i="1" l="1"/>
  <c r="M199" i="1"/>
  <c r="L199" i="1"/>
  <c r="J199" i="1"/>
  <c r="N219" i="1"/>
  <c r="M219" i="1"/>
  <c r="L219" i="1"/>
  <c r="J219" i="1"/>
  <c r="N220" i="1"/>
  <c r="M220" i="1"/>
  <c r="L220" i="1"/>
  <c r="J220" i="1"/>
  <c r="N221" i="1"/>
  <c r="M221" i="1"/>
  <c r="L221" i="1"/>
  <c r="J221" i="1"/>
  <c r="Q221" i="1" l="1"/>
  <c r="S221" i="1" s="1"/>
  <c r="Q220" i="1"/>
  <c r="S220" i="1" s="1"/>
  <c r="Q219" i="1"/>
  <c r="S219" i="1" s="1"/>
  <c r="Q199" i="1"/>
  <c r="S199" i="1" s="1"/>
  <c r="R199" i="1"/>
  <c r="P199" i="1"/>
  <c r="R219" i="1"/>
  <c r="P219" i="1"/>
  <c r="R221" i="1"/>
  <c r="R220" i="1"/>
  <c r="P220" i="1"/>
  <c r="P221" i="1"/>
  <c r="N30" i="1"/>
  <c r="M30" i="1"/>
  <c r="L30" i="1"/>
  <c r="J30" i="1"/>
  <c r="N398" i="1"/>
  <c r="M398" i="1"/>
  <c r="L398" i="1"/>
  <c r="Q30" i="1" l="1"/>
  <c r="S30" i="1" s="1"/>
  <c r="S398" i="1"/>
  <c r="R30" i="1"/>
  <c r="P30" i="1"/>
  <c r="P398" i="1"/>
  <c r="R398" i="1"/>
  <c r="N326" i="1" l="1"/>
  <c r="M326" i="1"/>
  <c r="L326" i="1"/>
  <c r="J326" i="1"/>
  <c r="N412" i="1"/>
  <c r="M412" i="1"/>
  <c r="L412" i="1"/>
  <c r="J412" i="1"/>
  <c r="N386" i="1"/>
  <c r="M386" i="1"/>
  <c r="L386" i="1"/>
  <c r="J386" i="1"/>
  <c r="Q386" i="1" s="1"/>
  <c r="N29" i="1"/>
  <c r="M29" i="1"/>
  <c r="L29" i="1"/>
  <c r="J29" i="1"/>
  <c r="Q29" i="1" s="1"/>
  <c r="N363" i="1"/>
  <c r="M363" i="1"/>
  <c r="L363" i="1"/>
  <c r="J363" i="1"/>
  <c r="N98" i="1"/>
  <c r="M98" i="1"/>
  <c r="L98" i="1"/>
  <c r="J98" i="1"/>
  <c r="Q98" i="1" s="1"/>
  <c r="N278" i="1"/>
  <c r="M278" i="1"/>
  <c r="L278" i="1"/>
  <c r="J278" i="1"/>
  <c r="Q278" i="1" s="1"/>
  <c r="N279" i="1"/>
  <c r="M279" i="1"/>
  <c r="L279" i="1"/>
  <c r="J279" i="1"/>
  <c r="N241" i="1"/>
  <c r="M241" i="1"/>
  <c r="L241" i="1"/>
  <c r="J241" i="1"/>
  <c r="N383" i="1"/>
  <c r="M383" i="1"/>
  <c r="L383" i="1"/>
  <c r="J383" i="1"/>
  <c r="Q383" i="1" s="1"/>
  <c r="J72" i="1"/>
  <c r="M189" i="1"/>
  <c r="N357" i="1"/>
  <c r="M357" i="1"/>
  <c r="L357" i="1"/>
  <c r="J357" i="1"/>
  <c r="Q279" i="1" l="1"/>
  <c r="Q363" i="1"/>
  <c r="S363" i="1" s="1"/>
  <c r="Q412" i="1"/>
  <c r="S412" i="1" s="1"/>
  <c r="Q326" i="1"/>
  <c r="S326" i="1" s="1"/>
  <c r="Q357" i="1"/>
  <c r="S357" i="1" s="1"/>
  <c r="Q241" i="1"/>
  <c r="S383" i="1"/>
  <c r="S278" i="1"/>
  <c r="S386" i="1"/>
  <c r="S29" i="1"/>
  <c r="S98" i="1"/>
  <c r="S279" i="1"/>
  <c r="R326" i="1"/>
  <c r="P326" i="1"/>
  <c r="R412" i="1"/>
  <c r="P412" i="1"/>
  <c r="R386" i="1"/>
  <c r="P386" i="1"/>
  <c r="R29" i="1"/>
  <c r="P29" i="1"/>
  <c r="P363" i="1"/>
  <c r="R363" i="1"/>
  <c r="R241" i="1"/>
  <c r="R98" i="1"/>
  <c r="P98" i="1"/>
  <c r="R278" i="1"/>
  <c r="P278" i="1"/>
  <c r="R279" i="1"/>
  <c r="P279" i="1"/>
  <c r="P241" i="1"/>
  <c r="R383" i="1"/>
  <c r="P383" i="1"/>
  <c r="R357" i="1"/>
  <c r="P357" i="1"/>
  <c r="S241" i="1" l="1"/>
  <c r="N74" i="1"/>
  <c r="M74" i="1"/>
  <c r="L74" i="1"/>
  <c r="J74" i="1"/>
  <c r="Q74" i="1" l="1"/>
  <c r="S74" i="1" s="1"/>
  <c r="R74" i="1"/>
  <c r="P74" i="1"/>
  <c r="N126" i="1"/>
  <c r="M126" i="1"/>
  <c r="J126" i="1"/>
  <c r="Q126" i="1" l="1"/>
  <c r="S126" i="1" s="1"/>
  <c r="R126" i="1"/>
  <c r="P126" i="1"/>
  <c r="N325" i="1" l="1"/>
  <c r="M325" i="1"/>
  <c r="L325" i="1"/>
  <c r="J325" i="1"/>
  <c r="N324" i="1"/>
  <c r="M324" i="1"/>
  <c r="L324" i="1"/>
  <c r="J324" i="1"/>
  <c r="N362" i="1"/>
  <c r="M362" i="1"/>
  <c r="L362" i="1"/>
  <c r="J362" i="1"/>
  <c r="Q362" i="1" l="1"/>
  <c r="S362" i="1" s="1"/>
  <c r="Q324" i="1"/>
  <c r="S324" i="1" s="1"/>
  <c r="Q325" i="1"/>
  <c r="S325" i="1" s="1"/>
  <c r="R325" i="1"/>
  <c r="R362" i="1"/>
  <c r="P325" i="1"/>
  <c r="R324" i="1"/>
  <c r="P324" i="1"/>
  <c r="P362" i="1"/>
  <c r="N274" i="1" l="1"/>
  <c r="M274" i="1"/>
  <c r="L274" i="1"/>
  <c r="J274" i="1"/>
  <c r="N273" i="1"/>
  <c r="M273" i="1"/>
  <c r="L273" i="1"/>
  <c r="J273" i="1"/>
  <c r="N275" i="1"/>
  <c r="M275" i="1"/>
  <c r="L275" i="1"/>
  <c r="J275" i="1"/>
  <c r="N61" i="1"/>
  <c r="N62" i="1"/>
  <c r="N69" i="1"/>
  <c r="N93" i="1"/>
  <c r="N70" i="1"/>
  <c r="M61" i="1"/>
  <c r="M62" i="1"/>
  <c r="M69" i="1"/>
  <c r="M93" i="1"/>
  <c r="M70" i="1"/>
  <c r="L62" i="1"/>
  <c r="L69" i="1"/>
  <c r="L93" i="1"/>
  <c r="J61" i="1"/>
  <c r="Q61" i="1" s="1"/>
  <c r="J62" i="1"/>
  <c r="Q62" i="1" s="1"/>
  <c r="N384" i="1"/>
  <c r="M384" i="1"/>
  <c r="L384" i="1"/>
  <c r="J384" i="1"/>
  <c r="S139" i="1"/>
  <c r="Q275" i="1" l="1"/>
  <c r="S275" i="1" s="1"/>
  <c r="Q273" i="1"/>
  <c r="S273" i="1" s="1"/>
  <c r="Q274" i="1"/>
  <c r="S274" i="1" s="1"/>
  <c r="Q384" i="1"/>
  <c r="S384" i="1" s="1"/>
  <c r="S62" i="1"/>
  <c r="R274" i="1"/>
  <c r="P273" i="1"/>
  <c r="P274" i="1"/>
  <c r="R273" i="1"/>
  <c r="R93" i="1"/>
  <c r="R69" i="1"/>
  <c r="P275" i="1"/>
  <c r="R62" i="1"/>
  <c r="P62" i="1"/>
  <c r="R275" i="1"/>
  <c r="R384" i="1"/>
  <c r="P384" i="1"/>
  <c r="N259" i="1"/>
  <c r="M259" i="1"/>
  <c r="L259" i="1"/>
  <c r="J259" i="1"/>
  <c r="N38" i="1"/>
  <c r="M38" i="1"/>
  <c r="L38" i="1"/>
  <c r="J38" i="1"/>
  <c r="N187" i="1"/>
  <c r="M187" i="1"/>
  <c r="L187" i="1"/>
  <c r="J187" i="1"/>
  <c r="N169" i="1"/>
  <c r="M169" i="1"/>
  <c r="J169" i="1"/>
  <c r="Q187" i="1" l="1"/>
  <c r="S187" i="1" s="1"/>
  <c r="Q38" i="1"/>
  <c r="S38" i="1" s="1"/>
  <c r="Q259" i="1"/>
  <c r="S259" i="1" s="1"/>
  <c r="Q169" i="1"/>
  <c r="S169" i="1" s="1"/>
  <c r="R169" i="1"/>
  <c r="R187" i="1"/>
  <c r="P259" i="1"/>
  <c r="R259" i="1"/>
  <c r="R38" i="1"/>
  <c r="P38" i="1"/>
  <c r="P187" i="1"/>
  <c r="P169" i="1"/>
  <c r="N172" i="1" l="1"/>
  <c r="M172" i="1"/>
  <c r="L172" i="1"/>
  <c r="J172" i="1"/>
  <c r="Q172" i="1" l="1"/>
  <c r="S172" i="1" s="1"/>
  <c r="R172" i="1"/>
  <c r="P172" i="1"/>
  <c r="N260" i="1" l="1"/>
  <c r="M260" i="1"/>
  <c r="L260" i="1"/>
  <c r="J260" i="1"/>
  <c r="Q260" i="1" l="1"/>
  <c r="S260" i="1" s="1"/>
  <c r="R260" i="1"/>
  <c r="P260" i="1"/>
  <c r="L108" i="1"/>
  <c r="L28" i="1"/>
  <c r="J370" i="1" l="1"/>
  <c r="L114" i="1" l="1"/>
  <c r="N114" i="1"/>
  <c r="S114" i="1" l="1"/>
  <c r="P114" i="1"/>
  <c r="N413" i="1" l="1"/>
  <c r="M413" i="1"/>
  <c r="L413" i="1"/>
  <c r="J413" i="1"/>
  <c r="N411" i="1"/>
  <c r="M411" i="1"/>
  <c r="L411" i="1"/>
  <c r="J411" i="1"/>
  <c r="Q411" i="1" s="1"/>
  <c r="N409" i="1"/>
  <c r="M409" i="1"/>
  <c r="L409" i="1"/>
  <c r="J409" i="1"/>
  <c r="Q409" i="1" s="1"/>
  <c r="N406" i="1"/>
  <c r="M406" i="1"/>
  <c r="L406" i="1"/>
  <c r="J406" i="1"/>
  <c r="N405" i="1"/>
  <c r="M405" i="1"/>
  <c r="L405" i="1"/>
  <c r="J405" i="1"/>
  <c r="N404" i="1"/>
  <c r="M404" i="1"/>
  <c r="L404" i="1"/>
  <c r="J404" i="1"/>
  <c r="N403" i="1"/>
  <c r="M403" i="1"/>
  <c r="L403" i="1"/>
  <c r="J403" i="1"/>
  <c r="N402" i="1"/>
  <c r="M402" i="1"/>
  <c r="L402" i="1"/>
  <c r="J402" i="1"/>
  <c r="N401" i="1"/>
  <c r="M401" i="1"/>
  <c r="L401" i="1"/>
  <c r="J401" i="1"/>
  <c r="N400" i="1"/>
  <c r="M400" i="1"/>
  <c r="L400" i="1"/>
  <c r="J400" i="1"/>
  <c r="N399" i="1"/>
  <c r="M399" i="1"/>
  <c r="L399" i="1"/>
  <c r="J399" i="1"/>
  <c r="Q399" i="1" s="1"/>
  <c r="N397" i="1"/>
  <c r="M397" i="1"/>
  <c r="L397" i="1"/>
  <c r="J397" i="1"/>
  <c r="N396" i="1"/>
  <c r="M396" i="1"/>
  <c r="L396" i="1"/>
  <c r="J396" i="1"/>
  <c r="Q396" i="1" s="1"/>
  <c r="N394" i="1"/>
  <c r="M394" i="1"/>
  <c r="L394" i="1"/>
  <c r="J394" i="1"/>
  <c r="N392" i="1"/>
  <c r="M392" i="1"/>
  <c r="L392" i="1"/>
  <c r="J392" i="1"/>
  <c r="N390" i="1"/>
  <c r="M390" i="1"/>
  <c r="L390" i="1"/>
  <c r="J390" i="1"/>
  <c r="N389" i="1"/>
  <c r="M389" i="1"/>
  <c r="L389" i="1"/>
  <c r="J389" i="1"/>
  <c r="N388" i="1"/>
  <c r="M388" i="1"/>
  <c r="L388" i="1"/>
  <c r="J388" i="1"/>
  <c r="N387" i="1"/>
  <c r="M387" i="1"/>
  <c r="L387" i="1"/>
  <c r="J387" i="1"/>
  <c r="Q387" i="1" s="1"/>
  <c r="N385" i="1"/>
  <c r="M385" i="1"/>
  <c r="L385" i="1"/>
  <c r="J385" i="1"/>
  <c r="N381" i="1"/>
  <c r="M381" i="1"/>
  <c r="L381" i="1"/>
  <c r="J381" i="1"/>
  <c r="Q381" i="1" s="1"/>
  <c r="N380" i="1"/>
  <c r="M380" i="1"/>
  <c r="L380" i="1"/>
  <c r="J380" i="1"/>
  <c r="Q380" i="1" s="1"/>
  <c r="N377" i="1"/>
  <c r="M377" i="1"/>
  <c r="L377" i="1"/>
  <c r="J377" i="1"/>
  <c r="N376" i="1"/>
  <c r="M376" i="1"/>
  <c r="L376" i="1"/>
  <c r="J376" i="1"/>
  <c r="Q376" i="1" s="1"/>
  <c r="N375" i="1"/>
  <c r="M375" i="1"/>
  <c r="L375" i="1"/>
  <c r="J375" i="1"/>
  <c r="Q375" i="1" s="1"/>
  <c r="N374" i="1"/>
  <c r="M374" i="1"/>
  <c r="L374" i="1"/>
  <c r="J374" i="1"/>
  <c r="N373" i="1"/>
  <c r="M373" i="1"/>
  <c r="L373" i="1"/>
  <c r="J373" i="1"/>
  <c r="Q373" i="1" s="1"/>
  <c r="N371" i="1"/>
  <c r="M371" i="1"/>
  <c r="L371" i="1"/>
  <c r="J371" i="1"/>
  <c r="N370" i="1"/>
  <c r="M370" i="1"/>
  <c r="L370" i="1"/>
  <c r="N369" i="1"/>
  <c r="M369" i="1"/>
  <c r="L369" i="1"/>
  <c r="J369" i="1"/>
  <c r="N368" i="1"/>
  <c r="M368" i="1"/>
  <c r="L368" i="1"/>
  <c r="J368" i="1"/>
  <c r="N367" i="1"/>
  <c r="M367" i="1"/>
  <c r="L367" i="1"/>
  <c r="J367" i="1"/>
  <c r="N366" i="1"/>
  <c r="M366" i="1"/>
  <c r="L366" i="1"/>
  <c r="J366" i="1"/>
  <c r="N361" i="1"/>
  <c r="M361" i="1"/>
  <c r="L361" i="1"/>
  <c r="J361" i="1"/>
  <c r="N360" i="1"/>
  <c r="M360" i="1"/>
  <c r="L360" i="1"/>
  <c r="J360" i="1"/>
  <c r="N359" i="1"/>
  <c r="M359" i="1"/>
  <c r="L359" i="1"/>
  <c r="J359" i="1"/>
  <c r="N358" i="1"/>
  <c r="M358" i="1"/>
  <c r="L358" i="1"/>
  <c r="J358" i="1"/>
  <c r="N354" i="1"/>
  <c r="M354" i="1"/>
  <c r="L354" i="1"/>
  <c r="J354" i="1"/>
  <c r="N353" i="1"/>
  <c r="M353" i="1"/>
  <c r="N352" i="1"/>
  <c r="M352" i="1"/>
  <c r="L352" i="1"/>
  <c r="R352" i="1" s="1"/>
  <c r="J352" i="1"/>
  <c r="N351" i="1"/>
  <c r="M351" i="1"/>
  <c r="L351" i="1"/>
  <c r="J351" i="1"/>
  <c r="N350" i="1"/>
  <c r="M350" i="1"/>
  <c r="L350" i="1"/>
  <c r="J350" i="1"/>
  <c r="N349" i="1"/>
  <c r="M349" i="1"/>
  <c r="L349" i="1"/>
  <c r="J349" i="1"/>
  <c r="N348" i="1"/>
  <c r="M348" i="1"/>
  <c r="L348" i="1"/>
  <c r="J348" i="1"/>
  <c r="N347" i="1"/>
  <c r="M347" i="1"/>
  <c r="L347" i="1"/>
  <c r="J347" i="1"/>
  <c r="N346" i="1"/>
  <c r="M346" i="1"/>
  <c r="L346" i="1"/>
  <c r="J346" i="1"/>
  <c r="N345" i="1"/>
  <c r="M345" i="1"/>
  <c r="L345" i="1"/>
  <c r="J345" i="1"/>
  <c r="N344" i="1"/>
  <c r="M344" i="1"/>
  <c r="L344" i="1"/>
  <c r="J344" i="1"/>
  <c r="N343" i="1"/>
  <c r="M343" i="1"/>
  <c r="L343" i="1"/>
  <c r="J343" i="1"/>
  <c r="N342" i="1"/>
  <c r="M342" i="1"/>
  <c r="L342" i="1"/>
  <c r="J342" i="1"/>
  <c r="N341" i="1"/>
  <c r="M341" i="1"/>
  <c r="L341" i="1"/>
  <c r="J341" i="1"/>
  <c r="N339" i="1"/>
  <c r="M339" i="1"/>
  <c r="L339" i="1"/>
  <c r="J339" i="1"/>
  <c r="N338" i="1"/>
  <c r="M338" i="1"/>
  <c r="L338" i="1"/>
  <c r="J338" i="1"/>
  <c r="N337" i="1"/>
  <c r="M337" i="1"/>
  <c r="L337" i="1"/>
  <c r="J337" i="1"/>
  <c r="N336" i="1"/>
  <c r="M336" i="1"/>
  <c r="L336" i="1"/>
  <c r="J336" i="1"/>
  <c r="N335" i="1"/>
  <c r="M335" i="1"/>
  <c r="L335" i="1"/>
  <c r="J335" i="1"/>
  <c r="N333" i="1"/>
  <c r="M333" i="1"/>
  <c r="L333" i="1"/>
  <c r="J333" i="1"/>
  <c r="N332" i="1"/>
  <c r="M332" i="1"/>
  <c r="L332" i="1"/>
  <c r="J332" i="1"/>
  <c r="N331" i="1"/>
  <c r="M331" i="1"/>
  <c r="L331" i="1"/>
  <c r="J331" i="1"/>
  <c r="N330" i="1"/>
  <c r="M330" i="1"/>
  <c r="L330" i="1"/>
  <c r="J330" i="1"/>
  <c r="N329" i="1"/>
  <c r="M329" i="1"/>
  <c r="L329" i="1"/>
  <c r="J329" i="1"/>
  <c r="N328" i="1"/>
  <c r="M328" i="1"/>
  <c r="L328" i="1"/>
  <c r="J328" i="1"/>
  <c r="N327" i="1"/>
  <c r="M327" i="1"/>
  <c r="L327" i="1"/>
  <c r="N318" i="1"/>
  <c r="M318" i="1"/>
  <c r="L318" i="1"/>
  <c r="J318" i="1"/>
  <c r="Q318" i="1" s="1"/>
  <c r="N323" i="1"/>
  <c r="M323" i="1"/>
  <c r="L323" i="1"/>
  <c r="J323" i="1"/>
  <c r="Q323" i="1" s="1"/>
  <c r="N322" i="1"/>
  <c r="M322" i="1"/>
  <c r="L322" i="1"/>
  <c r="J322" i="1"/>
  <c r="N321" i="1"/>
  <c r="M321" i="1"/>
  <c r="L321" i="1"/>
  <c r="J321" i="1"/>
  <c r="Q321" i="1" s="1"/>
  <c r="N319" i="1"/>
  <c r="M319" i="1"/>
  <c r="L319" i="1"/>
  <c r="J319" i="1"/>
  <c r="Q319" i="1" s="1"/>
  <c r="N317" i="1"/>
  <c r="M317" i="1"/>
  <c r="L317" i="1"/>
  <c r="J317" i="1"/>
  <c r="N316" i="1"/>
  <c r="M316" i="1"/>
  <c r="L316" i="1"/>
  <c r="J316" i="1"/>
  <c r="Q316" i="1" s="1"/>
  <c r="N315" i="1"/>
  <c r="M315" i="1"/>
  <c r="L315" i="1"/>
  <c r="J315" i="1"/>
  <c r="Q315" i="1" s="1"/>
  <c r="N314" i="1"/>
  <c r="M314" i="1"/>
  <c r="L314" i="1"/>
  <c r="J314" i="1"/>
  <c r="N313" i="1"/>
  <c r="M313" i="1"/>
  <c r="L313" i="1"/>
  <c r="J313" i="1"/>
  <c r="Q313" i="1" s="1"/>
  <c r="N312" i="1"/>
  <c r="M312" i="1"/>
  <c r="L312" i="1"/>
  <c r="J312" i="1"/>
  <c r="Q312" i="1" s="1"/>
  <c r="N311" i="1"/>
  <c r="M311" i="1"/>
  <c r="L311" i="1"/>
  <c r="J311" i="1"/>
  <c r="N310" i="1"/>
  <c r="M310" i="1"/>
  <c r="L310" i="1"/>
  <c r="J310" i="1"/>
  <c r="Q310" i="1" s="1"/>
  <c r="N309" i="1"/>
  <c r="M309" i="1"/>
  <c r="L309" i="1"/>
  <c r="J309" i="1"/>
  <c r="Q309" i="1" s="1"/>
  <c r="N308" i="1"/>
  <c r="M308" i="1"/>
  <c r="L308" i="1"/>
  <c r="J308" i="1"/>
  <c r="N307" i="1"/>
  <c r="M307" i="1"/>
  <c r="L307" i="1"/>
  <c r="J307" i="1"/>
  <c r="Q307" i="1" s="1"/>
  <c r="N306" i="1"/>
  <c r="M306" i="1"/>
  <c r="L306" i="1"/>
  <c r="J306" i="1"/>
  <c r="Q306" i="1" s="1"/>
  <c r="N305" i="1"/>
  <c r="M305" i="1"/>
  <c r="L305" i="1"/>
  <c r="J305" i="1"/>
  <c r="N304" i="1"/>
  <c r="M304" i="1"/>
  <c r="L304" i="1"/>
  <c r="J304" i="1"/>
  <c r="Q304" i="1" s="1"/>
  <c r="N303" i="1"/>
  <c r="M303" i="1"/>
  <c r="L303" i="1"/>
  <c r="J303" i="1"/>
  <c r="Q303" i="1" s="1"/>
  <c r="N302" i="1"/>
  <c r="M302" i="1"/>
  <c r="L302" i="1"/>
  <c r="J302" i="1"/>
  <c r="N301" i="1"/>
  <c r="M301" i="1"/>
  <c r="L301" i="1"/>
  <c r="J301" i="1"/>
  <c r="Q301" i="1" s="1"/>
  <c r="N300" i="1"/>
  <c r="M300" i="1"/>
  <c r="L300" i="1"/>
  <c r="J300" i="1"/>
  <c r="Q300" i="1" s="1"/>
  <c r="N298" i="1"/>
  <c r="M298" i="1"/>
  <c r="L298" i="1"/>
  <c r="J298" i="1"/>
  <c r="N297" i="1"/>
  <c r="M297" i="1"/>
  <c r="L297" i="1"/>
  <c r="Q297" i="1"/>
  <c r="N296" i="1"/>
  <c r="M296" i="1"/>
  <c r="L296" i="1"/>
  <c r="J296" i="1"/>
  <c r="Q296" i="1" s="1"/>
  <c r="N295" i="1"/>
  <c r="M295" i="1"/>
  <c r="L295" i="1"/>
  <c r="J295" i="1"/>
  <c r="N293" i="1"/>
  <c r="M293" i="1"/>
  <c r="L293" i="1"/>
  <c r="J293" i="1"/>
  <c r="Q293" i="1" s="1"/>
  <c r="N292" i="1"/>
  <c r="M292" i="1"/>
  <c r="L292" i="1"/>
  <c r="J292" i="1"/>
  <c r="Q292" i="1" s="1"/>
  <c r="N291" i="1"/>
  <c r="M291" i="1"/>
  <c r="L291" i="1"/>
  <c r="J291" i="1"/>
  <c r="Q291" i="1" s="1"/>
  <c r="N290" i="1"/>
  <c r="M290" i="1"/>
  <c r="L290" i="1"/>
  <c r="J290" i="1"/>
  <c r="Q290" i="1" s="1"/>
  <c r="N289" i="1"/>
  <c r="M289" i="1"/>
  <c r="L289" i="1"/>
  <c r="J289" i="1"/>
  <c r="Q289" i="1" s="1"/>
  <c r="N288" i="1"/>
  <c r="M288" i="1"/>
  <c r="L288" i="1"/>
  <c r="J288" i="1"/>
  <c r="N287" i="1"/>
  <c r="M287" i="1"/>
  <c r="L287" i="1"/>
  <c r="J287" i="1"/>
  <c r="Q287" i="1" s="1"/>
  <c r="N286" i="1"/>
  <c r="M286" i="1"/>
  <c r="L286" i="1"/>
  <c r="J286" i="1"/>
  <c r="Q286" i="1" s="1"/>
  <c r="N285" i="1"/>
  <c r="M285" i="1"/>
  <c r="L285" i="1"/>
  <c r="J285" i="1"/>
  <c r="N284" i="1"/>
  <c r="M284" i="1"/>
  <c r="L284" i="1"/>
  <c r="J284" i="1"/>
  <c r="Q284" i="1" s="1"/>
  <c r="N283" i="1"/>
  <c r="M283" i="1"/>
  <c r="L283" i="1"/>
  <c r="J283" i="1"/>
  <c r="Q283" i="1" s="1"/>
  <c r="N281" i="1"/>
  <c r="M281" i="1"/>
  <c r="L281" i="1"/>
  <c r="J281" i="1"/>
  <c r="N280" i="1"/>
  <c r="M280" i="1"/>
  <c r="L280" i="1"/>
  <c r="J280" i="1"/>
  <c r="Q280" i="1" s="1"/>
  <c r="N277" i="1"/>
  <c r="M277" i="1"/>
  <c r="L277" i="1"/>
  <c r="J277" i="1"/>
  <c r="Q277" i="1" s="1"/>
  <c r="N272" i="1"/>
  <c r="M272" i="1"/>
  <c r="L272" i="1"/>
  <c r="J272" i="1"/>
  <c r="N271" i="1"/>
  <c r="M271" i="1"/>
  <c r="L271" i="1"/>
  <c r="J271" i="1"/>
  <c r="Q271" i="1" s="1"/>
  <c r="N270" i="1"/>
  <c r="M270" i="1"/>
  <c r="L270" i="1"/>
  <c r="J270" i="1"/>
  <c r="Q270" i="1" s="1"/>
  <c r="N269" i="1"/>
  <c r="M269" i="1"/>
  <c r="L269" i="1"/>
  <c r="J269" i="1"/>
  <c r="N268" i="1"/>
  <c r="M268" i="1"/>
  <c r="L268" i="1"/>
  <c r="J268" i="1"/>
  <c r="Q268" i="1" s="1"/>
  <c r="N267" i="1"/>
  <c r="M267" i="1"/>
  <c r="L267" i="1"/>
  <c r="J267" i="1"/>
  <c r="Q267" i="1" s="1"/>
  <c r="N266" i="1"/>
  <c r="M266" i="1"/>
  <c r="L266" i="1"/>
  <c r="J266" i="1"/>
  <c r="N265" i="1"/>
  <c r="M265" i="1"/>
  <c r="L265" i="1"/>
  <c r="J265" i="1"/>
  <c r="Q265" i="1" s="1"/>
  <c r="N264" i="1"/>
  <c r="M264" i="1"/>
  <c r="L264" i="1"/>
  <c r="J264" i="1"/>
  <c r="Q264" i="1" s="1"/>
  <c r="M263" i="1"/>
  <c r="Q263" i="1" s="1"/>
  <c r="L263" i="1"/>
  <c r="N262" i="1"/>
  <c r="M262" i="1"/>
  <c r="L262" i="1"/>
  <c r="J262" i="1"/>
  <c r="N261" i="1"/>
  <c r="M261" i="1"/>
  <c r="L261" i="1"/>
  <c r="J261" i="1"/>
  <c r="N258" i="1"/>
  <c r="M258" i="1"/>
  <c r="L258" i="1"/>
  <c r="J258" i="1"/>
  <c r="N257" i="1"/>
  <c r="M257" i="1"/>
  <c r="L257" i="1"/>
  <c r="J257" i="1"/>
  <c r="N256" i="1"/>
  <c r="M256" i="1"/>
  <c r="L256" i="1"/>
  <c r="J256" i="1"/>
  <c r="N255" i="1"/>
  <c r="M255" i="1"/>
  <c r="L255" i="1"/>
  <c r="J255" i="1"/>
  <c r="N254" i="1"/>
  <c r="M254" i="1"/>
  <c r="L254" i="1"/>
  <c r="J254" i="1"/>
  <c r="N252" i="1"/>
  <c r="M252" i="1"/>
  <c r="L252" i="1"/>
  <c r="J252" i="1"/>
  <c r="N248" i="1"/>
  <c r="M248" i="1"/>
  <c r="L248" i="1"/>
  <c r="J248" i="1"/>
  <c r="N247" i="1"/>
  <c r="M247" i="1"/>
  <c r="L247" i="1"/>
  <c r="J247" i="1"/>
  <c r="N246" i="1"/>
  <c r="M246" i="1"/>
  <c r="L246" i="1"/>
  <c r="J246" i="1"/>
  <c r="N245" i="1"/>
  <c r="M245" i="1"/>
  <c r="L245" i="1"/>
  <c r="J245" i="1"/>
  <c r="N244" i="1"/>
  <c r="M244" i="1"/>
  <c r="L244" i="1"/>
  <c r="J244" i="1"/>
  <c r="N243" i="1"/>
  <c r="M243" i="1"/>
  <c r="L243" i="1"/>
  <c r="J243" i="1"/>
  <c r="N242" i="1"/>
  <c r="M242" i="1"/>
  <c r="L242" i="1"/>
  <c r="J242" i="1"/>
  <c r="N240" i="1"/>
  <c r="M240" i="1"/>
  <c r="L240" i="1"/>
  <c r="J240" i="1"/>
  <c r="N239" i="1"/>
  <c r="M239" i="1"/>
  <c r="L239" i="1"/>
  <c r="J239" i="1"/>
  <c r="N238" i="1"/>
  <c r="M238" i="1"/>
  <c r="L238" i="1"/>
  <c r="J238" i="1"/>
  <c r="N237" i="1"/>
  <c r="M237" i="1"/>
  <c r="L237" i="1"/>
  <c r="J237" i="1"/>
  <c r="N236" i="1"/>
  <c r="M236" i="1"/>
  <c r="L236" i="1"/>
  <c r="J236" i="1"/>
  <c r="N235" i="1"/>
  <c r="M235" i="1"/>
  <c r="L235" i="1"/>
  <c r="J235" i="1"/>
  <c r="N234" i="1"/>
  <c r="M234" i="1"/>
  <c r="L234" i="1"/>
  <c r="J234" i="1"/>
  <c r="N230" i="1"/>
  <c r="M230" i="1"/>
  <c r="L230" i="1"/>
  <c r="J230" i="1"/>
  <c r="N229" i="1"/>
  <c r="M229" i="1"/>
  <c r="L229" i="1"/>
  <c r="J229" i="1"/>
  <c r="N228" i="1"/>
  <c r="M228" i="1"/>
  <c r="L228" i="1"/>
  <c r="J228" i="1"/>
  <c r="N227" i="1"/>
  <c r="M227" i="1"/>
  <c r="L227" i="1"/>
  <c r="J227" i="1"/>
  <c r="N226" i="1"/>
  <c r="M226" i="1"/>
  <c r="L226" i="1"/>
  <c r="J226" i="1"/>
  <c r="N225" i="1"/>
  <c r="M225" i="1"/>
  <c r="L225" i="1"/>
  <c r="J225" i="1"/>
  <c r="N224" i="1"/>
  <c r="M224" i="1"/>
  <c r="L224" i="1"/>
  <c r="J224" i="1"/>
  <c r="N223" i="1"/>
  <c r="M223" i="1"/>
  <c r="L223" i="1"/>
  <c r="J223" i="1"/>
  <c r="N222" i="1"/>
  <c r="M222" i="1"/>
  <c r="L222" i="1"/>
  <c r="J222" i="1"/>
  <c r="N218" i="1"/>
  <c r="M218" i="1"/>
  <c r="L218" i="1"/>
  <c r="J218" i="1"/>
  <c r="N217" i="1"/>
  <c r="M217" i="1"/>
  <c r="L217" i="1"/>
  <c r="J217" i="1"/>
  <c r="N216" i="1"/>
  <c r="M216" i="1"/>
  <c r="L216" i="1"/>
  <c r="J216" i="1"/>
  <c r="N215" i="1"/>
  <c r="M215" i="1"/>
  <c r="L215" i="1"/>
  <c r="J215" i="1"/>
  <c r="N214" i="1"/>
  <c r="M214" i="1"/>
  <c r="L214" i="1"/>
  <c r="J214" i="1"/>
  <c r="N213" i="1"/>
  <c r="M213" i="1"/>
  <c r="L213" i="1"/>
  <c r="J213" i="1"/>
  <c r="N212" i="1"/>
  <c r="M212" i="1"/>
  <c r="L212" i="1"/>
  <c r="J212" i="1"/>
  <c r="N210" i="1"/>
  <c r="M210" i="1"/>
  <c r="L210" i="1"/>
  <c r="J210" i="1"/>
  <c r="N209" i="1"/>
  <c r="M209" i="1"/>
  <c r="L209" i="1"/>
  <c r="J209" i="1"/>
  <c r="N208" i="1"/>
  <c r="M208" i="1"/>
  <c r="L208" i="1"/>
  <c r="J208" i="1"/>
  <c r="N207" i="1"/>
  <c r="M207" i="1"/>
  <c r="L207" i="1"/>
  <c r="J207" i="1"/>
  <c r="N206" i="1"/>
  <c r="M206" i="1"/>
  <c r="L206" i="1"/>
  <c r="J206" i="1"/>
  <c r="N205" i="1"/>
  <c r="M205" i="1"/>
  <c r="L205" i="1"/>
  <c r="J205" i="1"/>
  <c r="N204" i="1"/>
  <c r="M204" i="1"/>
  <c r="L204" i="1"/>
  <c r="J204" i="1"/>
  <c r="N203" i="1"/>
  <c r="M203" i="1"/>
  <c r="L203" i="1"/>
  <c r="J203" i="1"/>
  <c r="N201" i="1"/>
  <c r="M201" i="1"/>
  <c r="J201" i="1"/>
  <c r="N200" i="1"/>
  <c r="M200" i="1"/>
  <c r="L200" i="1"/>
  <c r="J200" i="1"/>
  <c r="N196" i="1"/>
  <c r="M196" i="1"/>
  <c r="L196" i="1"/>
  <c r="J196" i="1"/>
  <c r="N195" i="1"/>
  <c r="M195" i="1"/>
  <c r="L195" i="1"/>
  <c r="J195" i="1"/>
  <c r="N194" i="1"/>
  <c r="M194" i="1"/>
  <c r="L194" i="1"/>
  <c r="J194" i="1"/>
  <c r="N192" i="1"/>
  <c r="M192" i="1"/>
  <c r="L192" i="1"/>
  <c r="J192" i="1"/>
  <c r="N191" i="1"/>
  <c r="M191" i="1"/>
  <c r="L191" i="1"/>
  <c r="J191" i="1"/>
  <c r="N189" i="1"/>
  <c r="L189" i="1"/>
  <c r="J189" i="1"/>
  <c r="Q189" i="1" s="1"/>
  <c r="N186" i="1"/>
  <c r="M186" i="1"/>
  <c r="L186" i="1"/>
  <c r="J186" i="1"/>
  <c r="N185" i="1"/>
  <c r="M185" i="1"/>
  <c r="L185" i="1"/>
  <c r="J185" i="1"/>
  <c r="N137" i="1"/>
  <c r="M137" i="1"/>
  <c r="L137" i="1"/>
  <c r="J137" i="1"/>
  <c r="N179" i="1"/>
  <c r="M179" i="1"/>
  <c r="L179" i="1"/>
  <c r="J179" i="1"/>
  <c r="N178" i="1"/>
  <c r="M178" i="1"/>
  <c r="L178" i="1"/>
  <c r="J178" i="1"/>
  <c r="N177" i="1"/>
  <c r="M177" i="1"/>
  <c r="L177" i="1"/>
  <c r="J177" i="1"/>
  <c r="N176" i="1"/>
  <c r="M176" i="1"/>
  <c r="L176" i="1"/>
  <c r="J176" i="1"/>
  <c r="N171" i="1"/>
  <c r="M171" i="1"/>
  <c r="L171" i="1"/>
  <c r="J171" i="1"/>
  <c r="N170" i="1"/>
  <c r="M170" i="1"/>
  <c r="L170" i="1"/>
  <c r="J170" i="1"/>
  <c r="N168" i="1"/>
  <c r="M168" i="1"/>
  <c r="L168" i="1"/>
  <c r="J168" i="1"/>
  <c r="N167" i="1"/>
  <c r="M167" i="1"/>
  <c r="L167" i="1"/>
  <c r="J167" i="1"/>
  <c r="N166" i="1"/>
  <c r="M166" i="1"/>
  <c r="L166" i="1"/>
  <c r="J166" i="1"/>
  <c r="N164" i="1"/>
  <c r="M164" i="1"/>
  <c r="L164" i="1"/>
  <c r="J164" i="1"/>
  <c r="N163" i="1"/>
  <c r="M163" i="1"/>
  <c r="L163" i="1"/>
  <c r="J163" i="1"/>
  <c r="N162" i="1"/>
  <c r="M162" i="1"/>
  <c r="L162" i="1"/>
  <c r="J162" i="1"/>
  <c r="N161" i="1"/>
  <c r="M161" i="1"/>
  <c r="L161" i="1"/>
  <c r="J161" i="1"/>
  <c r="N159" i="1"/>
  <c r="M159" i="1"/>
  <c r="L159" i="1"/>
  <c r="J159" i="1"/>
  <c r="N158" i="1"/>
  <c r="M158" i="1"/>
  <c r="L158" i="1"/>
  <c r="J158" i="1"/>
  <c r="N157" i="1"/>
  <c r="M157" i="1"/>
  <c r="L157" i="1"/>
  <c r="J157" i="1"/>
  <c r="N156" i="1"/>
  <c r="M156" i="1"/>
  <c r="L156" i="1"/>
  <c r="J156" i="1"/>
  <c r="N155" i="1"/>
  <c r="M155" i="1"/>
  <c r="L155" i="1"/>
  <c r="J155" i="1"/>
  <c r="N154" i="1"/>
  <c r="M154" i="1"/>
  <c r="L154" i="1"/>
  <c r="J154" i="1"/>
  <c r="N153" i="1"/>
  <c r="M153" i="1"/>
  <c r="L153" i="1"/>
  <c r="J153" i="1"/>
  <c r="N152" i="1"/>
  <c r="M152" i="1"/>
  <c r="L152" i="1"/>
  <c r="J152" i="1"/>
  <c r="N151" i="1"/>
  <c r="M151" i="1"/>
  <c r="L151" i="1"/>
  <c r="J151" i="1"/>
  <c r="N150" i="1"/>
  <c r="M150" i="1"/>
  <c r="L150" i="1"/>
  <c r="J150" i="1"/>
  <c r="N149" i="1"/>
  <c r="M149" i="1"/>
  <c r="L149" i="1"/>
  <c r="J149" i="1"/>
  <c r="N175" i="1"/>
  <c r="M175" i="1"/>
  <c r="L175" i="1"/>
  <c r="J175" i="1"/>
  <c r="N148" i="1"/>
  <c r="M148" i="1"/>
  <c r="L148" i="1"/>
  <c r="J148" i="1"/>
  <c r="N147" i="1"/>
  <c r="M147" i="1"/>
  <c r="L147" i="1"/>
  <c r="J147" i="1"/>
  <c r="N146" i="1"/>
  <c r="M146" i="1"/>
  <c r="L146" i="1"/>
  <c r="J146" i="1"/>
  <c r="N145" i="1"/>
  <c r="M145" i="1"/>
  <c r="L145" i="1"/>
  <c r="J145" i="1"/>
  <c r="N143" i="1"/>
  <c r="M143" i="1"/>
  <c r="L143" i="1"/>
  <c r="J143" i="1"/>
  <c r="N142" i="1"/>
  <c r="M142" i="1"/>
  <c r="L142" i="1"/>
  <c r="J142" i="1"/>
  <c r="N141" i="1"/>
  <c r="M141" i="1"/>
  <c r="J141" i="1"/>
  <c r="N140" i="1"/>
  <c r="M140" i="1"/>
  <c r="L140" i="1"/>
  <c r="J140" i="1"/>
  <c r="Q140" i="1" s="1"/>
  <c r="N138" i="1"/>
  <c r="M138" i="1"/>
  <c r="L138" i="1"/>
  <c r="J138" i="1"/>
  <c r="N136" i="1"/>
  <c r="M136" i="1"/>
  <c r="L136" i="1"/>
  <c r="J136" i="1"/>
  <c r="Q136" i="1" s="1"/>
  <c r="N135" i="1"/>
  <c r="M135" i="1"/>
  <c r="J135" i="1"/>
  <c r="Q135" i="1" s="1"/>
  <c r="N133" i="1"/>
  <c r="M133" i="1"/>
  <c r="L133" i="1"/>
  <c r="J133" i="1"/>
  <c r="N132" i="1"/>
  <c r="M132" i="1"/>
  <c r="L132" i="1"/>
  <c r="J132" i="1"/>
  <c r="N131" i="1"/>
  <c r="M131" i="1"/>
  <c r="L131" i="1"/>
  <c r="J131" i="1"/>
  <c r="N130" i="1"/>
  <c r="M130" i="1"/>
  <c r="L130" i="1"/>
  <c r="J130" i="1"/>
  <c r="N129" i="1"/>
  <c r="M129" i="1"/>
  <c r="Q129" i="1" s="1"/>
  <c r="L129" i="1"/>
  <c r="N128" i="1"/>
  <c r="M128" i="1"/>
  <c r="L128" i="1"/>
  <c r="J128" i="1"/>
  <c r="N127" i="1"/>
  <c r="M127" i="1"/>
  <c r="L127" i="1"/>
  <c r="J127" i="1"/>
  <c r="N46" i="1"/>
  <c r="M46" i="1"/>
  <c r="L46" i="1"/>
  <c r="J46" i="1"/>
  <c r="N123" i="1"/>
  <c r="M123" i="1"/>
  <c r="L123" i="1"/>
  <c r="J123" i="1"/>
  <c r="N122" i="1"/>
  <c r="M122" i="1"/>
  <c r="L122" i="1"/>
  <c r="J122" i="1"/>
  <c r="N118" i="1"/>
  <c r="M118" i="1"/>
  <c r="L118" i="1"/>
  <c r="J118" i="1"/>
  <c r="N117" i="1"/>
  <c r="M117" i="1"/>
  <c r="L117" i="1"/>
  <c r="J117" i="1"/>
  <c r="N116" i="1"/>
  <c r="M116" i="1"/>
  <c r="L116" i="1"/>
  <c r="J116" i="1"/>
  <c r="N115" i="1"/>
  <c r="M115" i="1"/>
  <c r="L115" i="1"/>
  <c r="J115" i="1"/>
  <c r="N113" i="1"/>
  <c r="M113" i="1"/>
  <c r="L113" i="1"/>
  <c r="J113" i="1"/>
  <c r="N111" i="1"/>
  <c r="M111" i="1"/>
  <c r="L111" i="1"/>
  <c r="J111" i="1"/>
  <c r="N110" i="1"/>
  <c r="M110" i="1"/>
  <c r="L110" i="1"/>
  <c r="J110" i="1"/>
  <c r="N109" i="1"/>
  <c r="M109" i="1"/>
  <c r="L109" i="1"/>
  <c r="J109" i="1"/>
  <c r="N102" i="1"/>
  <c r="M102" i="1"/>
  <c r="L102" i="1"/>
  <c r="J102" i="1"/>
  <c r="N103" i="1"/>
  <c r="M103" i="1"/>
  <c r="L103" i="1"/>
  <c r="J103" i="1"/>
  <c r="N108" i="1"/>
  <c r="M108" i="1"/>
  <c r="J108" i="1"/>
  <c r="N107" i="1"/>
  <c r="M107" i="1"/>
  <c r="L107" i="1"/>
  <c r="J107" i="1"/>
  <c r="N106" i="1"/>
  <c r="M106" i="1"/>
  <c r="L106" i="1"/>
  <c r="J106" i="1"/>
  <c r="N105" i="1"/>
  <c r="M105" i="1"/>
  <c r="L105" i="1"/>
  <c r="J105" i="1"/>
  <c r="N104" i="1"/>
  <c r="M104" i="1"/>
  <c r="L104" i="1"/>
  <c r="J104" i="1"/>
  <c r="N100" i="1"/>
  <c r="M100" i="1"/>
  <c r="L100" i="1"/>
  <c r="J100" i="1"/>
  <c r="N134" i="1"/>
  <c r="M134" i="1"/>
  <c r="L134" i="1"/>
  <c r="J134" i="1"/>
  <c r="N45" i="1"/>
  <c r="M45" i="1"/>
  <c r="L45" i="1"/>
  <c r="J45" i="1"/>
  <c r="N190" i="1"/>
  <c r="M190" i="1"/>
  <c r="L190" i="1"/>
  <c r="J190" i="1"/>
  <c r="N23" i="1"/>
  <c r="M23" i="1"/>
  <c r="L23" i="1"/>
  <c r="N96" i="1"/>
  <c r="M96" i="1"/>
  <c r="L96" i="1"/>
  <c r="J96" i="1"/>
  <c r="N95" i="1"/>
  <c r="M95" i="1"/>
  <c r="J95" i="1"/>
  <c r="M90" i="1"/>
  <c r="L90" i="1"/>
  <c r="J90" i="1"/>
  <c r="N89" i="1"/>
  <c r="M89" i="1"/>
  <c r="L89" i="1"/>
  <c r="J89" i="1"/>
  <c r="N73" i="1"/>
  <c r="M73" i="1"/>
  <c r="L73" i="1"/>
  <c r="J73" i="1"/>
  <c r="N87" i="1"/>
  <c r="M87" i="1"/>
  <c r="L87" i="1"/>
  <c r="J87" i="1"/>
  <c r="N85" i="1"/>
  <c r="M85" i="1"/>
  <c r="L85" i="1"/>
  <c r="J85" i="1"/>
  <c r="Q85" i="1" s="1"/>
  <c r="N84" i="1"/>
  <c r="M84" i="1"/>
  <c r="L84" i="1"/>
  <c r="J84" i="1"/>
  <c r="N83" i="1"/>
  <c r="M83" i="1"/>
  <c r="L83" i="1"/>
  <c r="J83" i="1"/>
  <c r="N82" i="1"/>
  <c r="M82" i="1"/>
  <c r="L82" i="1"/>
  <c r="J82" i="1"/>
  <c r="N81" i="1"/>
  <c r="M81" i="1"/>
  <c r="L81" i="1"/>
  <c r="J81" i="1"/>
  <c r="N80" i="1"/>
  <c r="M80" i="1"/>
  <c r="L80" i="1"/>
  <c r="J80" i="1"/>
  <c r="N79" i="1"/>
  <c r="M79" i="1"/>
  <c r="L79" i="1"/>
  <c r="J79" i="1"/>
  <c r="N78" i="1"/>
  <c r="M78" i="1"/>
  <c r="L78" i="1"/>
  <c r="J78" i="1"/>
  <c r="N77" i="1"/>
  <c r="M77" i="1"/>
  <c r="L77" i="1"/>
  <c r="J77" i="1"/>
  <c r="N76" i="1"/>
  <c r="M76" i="1"/>
  <c r="L76" i="1"/>
  <c r="J76" i="1"/>
  <c r="N75" i="1"/>
  <c r="M75" i="1"/>
  <c r="L75" i="1"/>
  <c r="J75" i="1"/>
  <c r="N72" i="1"/>
  <c r="M72" i="1"/>
  <c r="Q72" i="1" s="1"/>
  <c r="L72" i="1"/>
  <c r="N71" i="1"/>
  <c r="M71" i="1"/>
  <c r="L71" i="1"/>
  <c r="J71" i="1"/>
  <c r="L70" i="1"/>
  <c r="J70" i="1"/>
  <c r="Q70" i="1" s="1"/>
  <c r="J93" i="1"/>
  <c r="Q93" i="1" s="1"/>
  <c r="S93" i="1" s="1"/>
  <c r="J69" i="1"/>
  <c r="Q69" i="1" s="1"/>
  <c r="L61" i="1"/>
  <c r="P61" i="1" s="1"/>
  <c r="N60" i="1"/>
  <c r="M60" i="1"/>
  <c r="L60" i="1"/>
  <c r="J60" i="1"/>
  <c r="Q60" i="1" s="1"/>
  <c r="N59" i="1"/>
  <c r="M59" i="1"/>
  <c r="L59" i="1"/>
  <c r="J59" i="1"/>
  <c r="N58" i="1"/>
  <c r="M58" i="1"/>
  <c r="L58" i="1"/>
  <c r="J58" i="1"/>
  <c r="N57" i="1"/>
  <c r="M57" i="1"/>
  <c r="L57" i="1"/>
  <c r="J57" i="1"/>
  <c r="N119" i="1"/>
  <c r="M119" i="1"/>
  <c r="L119" i="1"/>
  <c r="J119" i="1"/>
  <c r="Q119" i="1" s="1"/>
  <c r="N56" i="1"/>
  <c r="M56" i="1"/>
  <c r="L56" i="1"/>
  <c r="J56" i="1"/>
  <c r="N55" i="1"/>
  <c r="M55" i="1"/>
  <c r="L55" i="1"/>
  <c r="J55" i="1"/>
  <c r="N54" i="1"/>
  <c r="M54" i="1"/>
  <c r="L54" i="1"/>
  <c r="J54" i="1"/>
  <c r="N53" i="1"/>
  <c r="M53" i="1"/>
  <c r="L53" i="1"/>
  <c r="J53" i="1"/>
  <c r="N52" i="1"/>
  <c r="M52" i="1"/>
  <c r="L52" i="1"/>
  <c r="J52" i="1"/>
  <c r="L51" i="1"/>
  <c r="N49" i="1"/>
  <c r="M49" i="1"/>
  <c r="L49" i="1"/>
  <c r="J49" i="1"/>
  <c r="N48" i="1"/>
  <c r="M48" i="1"/>
  <c r="J48" i="1"/>
  <c r="N44" i="1"/>
  <c r="M44" i="1"/>
  <c r="L44" i="1"/>
  <c r="J44" i="1"/>
  <c r="N43" i="1"/>
  <c r="M43" i="1"/>
  <c r="L43" i="1"/>
  <c r="J43" i="1"/>
  <c r="N41" i="1"/>
  <c r="M41" i="1"/>
  <c r="L41" i="1"/>
  <c r="J41" i="1"/>
  <c r="N40" i="1"/>
  <c r="M40" i="1"/>
  <c r="L40" i="1"/>
  <c r="J40" i="1"/>
  <c r="N39" i="1"/>
  <c r="M39" i="1"/>
  <c r="L39" i="1"/>
  <c r="J39" i="1"/>
  <c r="N101" i="1"/>
  <c r="M101" i="1"/>
  <c r="J101" i="1"/>
  <c r="N18" i="1"/>
  <c r="M18" i="1"/>
  <c r="L18" i="1"/>
  <c r="J18" i="1"/>
  <c r="N36" i="1"/>
  <c r="M36" i="1"/>
  <c r="L36" i="1"/>
  <c r="J36" i="1"/>
  <c r="N35" i="1"/>
  <c r="M35" i="1"/>
  <c r="L35" i="1"/>
  <c r="J35" i="1"/>
  <c r="N34" i="1"/>
  <c r="M34" i="1"/>
  <c r="L34" i="1"/>
  <c r="J34" i="1"/>
  <c r="N33" i="1"/>
  <c r="M33" i="1"/>
  <c r="L33" i="1"/>
  <c r="J33" i="1"/>
  <c r="N32" i="1"/>
  <c r="M32" i="1"/>
  <c r="J32" i="1"/>
  <c r="N31" i="1"/>
  <c r="M31" i="1"/>
  <c r="L31" i="1"/>
  <c r="J31" i="1"/>
  <c r="N28" i="1"/>
  <c r="M28" i="1"/>
  <c r="J28" i="1"/>
  <c r="N27" i="1"/>
  <c r="M27" i="1"/>
  <c r="L27" i="1"/>
  <c r="J27" i="1"/>
  <c r="N26" i="1"/>
  <c r="M26" i="1"/>
  <c r="L26" i="1"/>
  <c r="J26" i="1"/>
  <c r="N47" i="1"/>
  <c r="M47" i="1"/>
  <c r="L47" i="1"/>
  <c r="J47" i="1"/>
  <c r="N24" i="1"/>
  <c r="M24" i="1"/>
  <c r="J24" i="1"/>
  <c r="N173" i="1"/>
  <c r="M173" i="1"/>
  <c r="L173" i="1"/>
  <c r="J173" i="1"/>
  <c r="N22" i="1"/>
  <c r="M22" i="1"/>
  <c r="L22" i="1"/>
  <c r="J22" i="1"/>
  <c r="N21" i="1"/>
  <c r="M21" i="1"/>
  <c r="J21" i="1"/>
  <c r="N20" i="1"/>
  <c r="M20" i="1"/>
  <c r="L20" i="1"/>
  <c r="J20" i="1"/>
  <c r="N19" i="1"/>
  <c r="M19" i="1"/>
  <c r="J19" i="1"/>
  <c r="M16" i="1"/>
  <c r="J16" i="1"/>
  <c r="Q141" i="1" l="1"/>
  <c r="Q28" i="1"/>
  <c r="Q49" i="1"/>
  <c r="Q236" i="1"/>
  <c r="Q252" i="1"/>
  <c r="Q19" i="1"/>
  <c r="Q52" i="1"/>
  <c r="Q31" i="1"/>
  <c r="Q95" i="1"/>
  <c r="Q32" i="1"/>
  <c r="Q138" i="1"/>
  <c r="Q266" i="1"/>
  <c r="S266" i="1" s="1"/>
  <c r="Q269" i="1"/>
  <c r="S269" i="1" s="1"/>
  <c r="Q272" i="1"/>
  <c r="Q281" i="1"/>
  <c r="S281" i="1" s="1"/>
  <c r="Q285" i="1"/>
  <c r="Q288" i="1"/>
  <c r="Q295" i="1"/>
  <c r="S295" i="1" s="1"/>
  <c r="Q298" i="1"/>
  <c r="Q302" i="1"/>
  <c r="S302" i="1" s="1"/>
  <c r="Q305" i="1"/>
  <c r="S305" i="1" s="1"/>
  <c r="Q308" i="1"/>
  <c r="Q311" i="1"/>
  <c r="Q314" i="1"/>
  <c r="Q317" i="1"/>
  <c r="Q322" i="1"/>
  <c r="Q374" i="1"/>
  <c r="S374" i="1" s="1"/>
  <c r="Q377" i="1"/>
  <c r="S377" i="1" s="1"/>
  <c r="Q385" i="1"/>
  <c r="S385" i="1" s="1"/>
  <c r="Q328" i="1"/>
  <c r="Q47" i="1"/>
  <c r="Q26" i="1"/>
  <c r="Q27" i="1"/>
  <c r="S27" i="1" s="1"/>
  <c r="Q53" i="1"/>
  <c r="Q54" i="1"/>
  <c r="S54" i="1" s="1"/>
  <c r="Q55" i="1"/>
  <c r="S55" i="1" s="1"/>
  <c r="Q56" i="1"/>
  <c r="S56" i="1" s="1"/>
  <c r="Q57" i="1"/>
  <c r="S57" i="1" s="1"/>
  <c r="Q58" i="1"/>
  <c r="S58" i="1" s="1"/>
  <c r="Q59" i="1"/>
  <c r="Q75" i="1"/>
  <c r="S75" i="1" s="1"/>
  <c r="Q76" i="1"/>
  <c r="Q77" i="1"/>
  <c r="S77" i="1" s="1"/>
  <c r="Q78" i="1"/>
  <c r="S78" i="1" s="1"/>
  <c r="Q79" i="1"/>
  <c r="S79" i="1" s="1"/>
  <c r="Q80" i="1"/>
  <c r="Q81" i="1"/>
  <c r="S81" i="1" s="1"/>
  <c r="Q82" i="1"/>
  <c r="Q83" i="1"/>
  <c r="S83" i="1" s="1"/>
  <c r="Q84" i="1"/>
  <c r="S84" i="1" s="1"/>
  <c r="Q87" i="1"/>
  <c r="S87" i="1" s="1"/>
  <c r="Q73" i="1"/>
  <c r="S73" i="1" s="1"/>
  <c r="Q89" i="1"/>
  <c r="S89" i="1" s="1"/>
  <c r="Q90" i="1"/>
  <c r="S90" i="1" s="1"/>
  <c r="Q130" i="1"/>
  <c r="Q131" i="1"/>
  <c r="S131" i="1" s="1"/>
  <c r="Q132" i="1"/>
  <c r="Q133" i="1"/>
  <c r="Q203" i="1"/>
  <c r="S203" i="1" s="1"/>
  <c r="Q204" i="1"/>
  <c r="S204" i="1" s="1"/>
  <c r="Q205" i="1"/>
  <c r="S205" i="1" s="1"/>
  <c r="Q206" i="1"/>
  <c r="S206" i="1" s="1"/>
  <c r="Q207" i="1"/>
  <c r="Q208" i="1"/>
  <c r="S208" i="1" s="1"/>
  <c r="Q209" i="1"/>
  <c r="S209" i="1" s="1"/>
  <c r="Q210" i="1"/>
  <c r="Q212" i="1"/>
  <c r="S212" i="1" s="1"/>
  <c r="Q213" i="1"/>
  <c r="S213" i="1" s="1"/>
  <c r="Q214" i="1"/>
  <c r="S214" i="1" s="1"/>
  <c r="Q215" i="1"/>
  <c r="Q216" i="1"/>
  <c r="S216" i="1" s="1"/>
  <c r="Q217" i="1"/>
  <c r="S217" i="1" s="1"/>
  <c r="Q218" i="1"/>
  <c r="S218" i="1" s="1"/>
  <c r="Q222" i="1"/>
  <c r="S222" i="1" s="1"/>
  <c r="Q223" i="1"/>
  <c r="S223" i="1" s="1"/>
  <c r="Q224" i="1"/>
  <c r="S224" i="1" s="1"/>
  <c r="Q225" i="1"/>
  <c r="S225" i="1" s="1"/>
  <c r="Q226" i="1"/>
  <c r="Q227" i="1"/>
  <c r="Q228" i="1"/>
  <c r="S228" i="1" s="1"/>
  <c r="Q229" i="1"/>
  <c r="S229" i="1" s="1"/>
  <c r="Q230" i="1"/>
  <c r="Q235" i="1"/>
  <c r="S235" i="1" s="1"/>
  <c r="S236" i="1"/>
  <c r="Q237" i="1"/>
  <c r="Q238" i="1"/>
  <c r="S238" i="1" s="1"/>
  <c r="S239" i="1"/>
  <c r="Q240" i="1"/>
  <c r="S240" i="1" s="1"/>
  <c r="Q242" i="1"/>
  <c r="S242" i="1" s="1"/>
  <c r="Q243" i="1"/>
  <c r="S243" i="1" s="1"/>
  <c r="Q244" i="1"/>
  <c r="S244" i="1" s="1"/>
  <c r="Q245" i="1"/>
  <c r="S245" i="1" s="1"/>
  <c r="Q246" i="1"/>
  <c r="S246" i="1" s="1"/>
  <c r="Q247" i="1"/>
  <c r="Q248" i="1"/>
  <c r="S248" i="1" s="1"/>
  <c r="S252" i="1"/>
  <c r="Q354" i="1"/>
  <c r="S354" i="1" s="1"/>
  <c r="Q358" i="1"/>
  <c r="S358" i="1" s="1"/>
  <c r="Q359" i="1"/>
  <c r="S359" i="1" s="1"/>
  <c r="Q360" i="1"/>
  <c r="S360" i="1" s="1"/>
  <c r="Q361" i="1"/>
  <c r="S361" i="1" s="1"/>
  <c r="Q366" i="1"/>
  <c r="S366" i="1" s="1"/>
  <c r="Q367" i="1"/>
  <c r="S367" i="1" s="1"/>
  <c r="Q368" i="1"/>
  <c r="S368" i="1" s="1"/>
  <c r="Q388" i="1"/>
  <c r="S388" i="1" s="1"/>
  <c r="Q389" i="1"/>
  <c r="Q390" i="1"/>
  <c r="S390" i="1" s="1"/>
  <c r="Q392" i="1"/>
  <c r="S392" i="1" s="1"/>
  <c r="Q394" i="1"/>
  <c r="S394" i="1" s="1"/>
  <c r="Q397" i="1"/>
  <c r="S397" i="1" s="1"/>
  <c r="Q400" i="1"/>
  <c r="Q401" i="1"/>
  <c r="Q402" i="1"/>
  <c r="S402" i="1" s="1"/>
  <c r="Q403" i="1"/>
  <c r="S403" i="1" s="1"/>
  <c r="Q404" i="1"/>
  <c r="S404" i="1" s="1"/>
  <c r="Q405" i="1"/>
  <c r="S405" i="1" s="1"/>
  <c r="Q406" i="1"/>
  <c r="S406" i="1" s="1"/>
  <c r="S409" i="1"/>
  <c r="Q413" i="1"/>
  <c r="S413" i="1" s="1"/>
  <c r="Q369" i="1"/>
  <c r="S369" i="1" s="1"/>
  <c r="Q201" i="1"/>
  <c r="S201" i="1" s="1"/>
  <c r="Q159" i="1"/>
  <c r="S159" i="1" s="1"/>
  <c r="Q329" i="1"/>
  <c r="S329" i="1" s="1"/>
  <c r="Q330" i="1"/>
  <c r="S330" i="1" s="1"/>
  <c r="Q331" i="1"/>
  <c r="S331" i="1" s="1"/>
  <c r="Q332" i="1"/>
  <c r="Q333" i="1"/>
  <c r="Q254" i="1"/>
  <c r="S254" i="1" s="1"/>
  <c r="Q255" i="1"/>
  <c r="S255" i="1" s="1"/>
  <c r="Q256" i="1"/>
  <c r="Q257" i="1"/>
  <c r="S257" i="1" s="1"/>
  <c r="Q258" i="1"/>
  <c r="S258" i="1" s="1"/>
  <c r="Q261" i="1"/>
  <c r="S261" i="1" s="1"/>
  <c r="Q262" i="1"/>
  <c r="S262" i="1" s="1"/>
  <c r="Q16" i="1"/>
  <c r="J416" i="1"/>
  <c r="Q22" i="1"/>
  <c r="S22" i="1" s="1"/>
  <c r="Q173" i="1"/>
  <c r="Q24" i="1"/>
  <c r="S24" i="1" s="1"/>
  <c r="N416" i="1"/>
  <c r="Q39" i="1"/>
  <c r="S39" i="1" s="1"/>
  <c r="Q40" i="1"/>
  <c r="Q41" i="1"/>
  <c r="S41" i="1" s="1"/>
  <c r="Q43" i="1"/>
  <c r="S43" i="1" s="1"/>
  <c r="Q44" i="1"/>
  <c r="S44" i="1" s="1"/>
  <c r="Q48" i="1"/>
  <c r="S48" i="1" s="1"/>
  <c r="Q71" i="1"/>
  <c r="S71" i="1" s="1"/>
  <c r="Q103" i="1"/>
  <c r="S103" i="1" s="1"/>
  <c r="Q102" i="1"/>
  <c r="S102" i="1" s="1"/>
  <c r="Q109" i="1"/>
  <c r="S109" i="1" s="1"/>
  <c r="Q110" i="1"/>
  <c r="S110" i="1" s="1"/>
  <c r="Q111" i="1"/>
  <c r="S111" i="1" s="1"/>
  <c r="Q113" i="1"/>
  <c r="S113" i="1" s="1"/>
  <c r="Q115" i="1"/>
  <c r="Q116" i="1"/>
  <c r="S116" i="1" s="1"/>
  <c r="Q117" i="1"/>
  <c r="S117" i="1" s="1"/>
  <c r="Q118" i="1"/>
  <c r="S118" i="1" s="1"/>
  <c r="Q122" i="1"/>
  <c r="S122" i="1" s="1"/>
  <c r="Q123" i="1"/>
  <c r="S123" i="1" s="1"/>
  <c r="Q46" i="1"/>
  <c r="S46" i="1" s="1"/>
  <c r="Q127" i="1"/>
  <c r="S127" i="1" s="1"/>
  <c r="Q128" i="1"/>
  <c r="S128" i="1" s="1"/>
  <c r="S191" i="1"/>
  <c r="Q192" i="1"/>
  <c r="S192" i="1" s="1"/>
  <c r="Q194" i="1"/>
  <c r="S194" i="1" s="1"/>
  <c r="Q195" i="1"/>
  <c r="Q196" i="1"/>
  <c r="S196" i="1" s="1"/>
  <c r="Q200" i="1"/>
  <c r="S200" i="1" s="1"/>
  <c r="L416" i="1"/>
  <c r="M416" i="1"/>
  <c r="Q20" i="1"/>
  <c r="S20" i="1" s="1"/>
  <c r="Q21" i="1"/>
  <c r="S21" i="1" s="1"/>
  <c r="Q33" i="1"/>
  <c r="S33" i="1" s="1"/>
  <c r="Q34" i="1"/>
  <c r="S34" i="1" s="1"/>
  <c r="Q35" i="1"/>
  <c r="S35" i="1" s="1"/>
  <c r="Q36" i="1"/>
  <c r="S36" i="1" s="1"/>
  <c r="Q18" i="1"/>
  <c r="S18" i="1" s="1"/>
  <c r="Q101" i="1"/>
  <c r="S101" i="1" s="1"/>
  <c r="Q96" i="1"/>
  <c r="S96" i="1" s="1"/>
  <c r="Q23" i="1"/>
  <c r="S23" i="1" s="1"/>
  <c r="Q190" i="1"/>
  <c r="S190" i="1" s="1"/>
  <c r="Q45" i="1"/>
  <c r="S45" i="1" s="1"/>
  <c r="Q134" i="1"/>
  <c r="Q100" i="1"/>
  <c r="S100" i="1" s="1"/>
  <c r="S104" i="1"/>
  <c r="S105" i="1"/>
  <c r="Q106" i="1"/>
  <c r="S106" i="1" s="1"/>
  <c r="S107" i="1"/>
  <c r="Q108" i="1"/>
  <c r="S108" i="1" s="1"/>
  <c r="Q142" i="1"/>
  <c r="S142" i="1" s="1"/>
  <c r="Q143" i="1"/>
  <c r="S143" i="1" s="1"/>
  <c r="Q145" i="1"/>
  <c r="S145" i="1" s="1"/>
  <c r="Q146" i="1"/>
  <c r="S146" i="1" s="1"/>
  <c r="Q147" i="1"/>
  <c r="S147" i="1" s="1"/>
  <c r="Q148" i="1"/>
  <c r="S148" i="1" s="1"/>
  <c r="Q175" i="1"/>
  <c r="S175" i="1" s="1"/>
  <c r="Q149" i="1"/>
  <c r="S149" i="1" s="1"/>
  <c r="Q150" i="1"/>
  <c r="S150" i="1" s="1"/>
  <c r="Q151" i="1"/>
  <c r="S151" i="1" s="1"/>
  <c r="Q152" i="1"/>
  <c r="S152" i="1" s="1"/>
  <c r="Q153" i="1"/>
  <c r="S153" i="1" s="1"/>
  <c r="Q154" i="1"/>
  <c r="S154" i="1" s="1"/>
  <c r="Q155" i="1"/>
  <c r="S155" i="1" s="1"/>
  <c r="Q156" i="1"/>
  <c r="S156" i="1" s="1"/>
  <c r="Q157" i="1"/>
  <c r="S157" i="1" s="1"/>
  <c r="Q158" i="1"/>
  <c r="S158" i="1" s="1"/>
  <c r="Q161" i="1"/>
  <c r="S161" i="1" s="1"/>
  <c r="Q162" i="1"/>
  <c r="S162" i="1" s="1"/>
  <c r="Q163" i="1"/>
  <c r="S163" i="1" s="1"/>
  <c r="Q164" i="1"/>
  <c r="S164" i="1" s="1"/>
  <c r="Q166" i="1"/>
  <c r="S166" i="1" s="1"/>
  <c r="Q167" i="1"/>
  <c r="S167" i="1" s="1"/>
  <c r="Q168" i="1"/>
  <c r="S168" i="1" s="1"/>
  <c r="Q170" i="1"/>
  <c r="S170" i="1" s="1"/>
  <c r="Q171" i="1"/>
  <c r="S171" i="1" s="1"/>
  <c r="Q176" i="1"/>
  <c r="S176" i="1" s="1"/>
  <c r="Q177" i="1"/>
  <c r="S177" i="1" s="1"/>
  <c r="Q178" i="1"/>
  <c r="S178" i="1" s="1"/>
  <c r="Q179" i="1"/>
  <c r="S179" i="1" s="1"/>
  <c r="Q137" i="1"/>
  <c r="S137" i="1" s="1"/>
  <c r="Q185" i="1"/>
  <c r="S185" i="1" s="1"/>
  <c r="Q186" i="1"/>
  <c r="S186" i="1" s="1"/>
  <c r="Q335" i="1"/>
  <c r="S335" i="1" s="1"/>
  <c r="Q336" i="1"/>
  <c r="S336" i="1" s="1"/>
  <c r="Q337" i="1"/>
  <c r="S337" i="1" s="1"/>
  <c r="Q338" i="1"/>
  <c r="S338" i="1" s="1"/>
  <c r="Q339" i="1"/>
  <c r="S339" i="1" s="1"/>
  <c r="Q341" i="1"/>
  <c r="S341" i="1" s="1"/>
  <c r="Q342" i="1"/>
  <c r="S342" i="1" s="1"/>
  <c r="Q343" i="1"/>
  <c r="S343" i="1" s="1"/>
  <c r="Q344" i="1"/>
  <c r="S344" i="1" s="1"/>
  <c r="Q345" i="1"/>
  <c r="S345" i="1" s="1"/>
  <c r="Q346" i="1"/>
  <c r="S346" i="1" s="1"/>
  <c r="Q347" i="1"/>
  <c r="S347" i="1" s="1"/>
  <c r="Q348" i="1"/>
  <c r="S348" i="1" s="1"/>
  <c r="Q349" i="1"/>
  <c r="S349" i="1" s="1"/>
  <c r="Q350" i="1"/>
  <c r="Q351" i="1"/>
  <c r="S351" i="1" s="1"/>
  <c r="Q352" i="1"/>
  <c r="S352" i="1" s="1"/>
  <c r="P27" i="1"/>
  <c r="R212" i="1"/>
  <c r="S380" i="1"/>
  <c r="S387" i="1"/>
  <c r="S265" i="1"/>
  <c r="S271" i="1"/>
  <c r="S289" i="1"/>
  <c r="S293" i="1"/>
  <c r="S298" i="1"/>
  <c r="S303" i="1"/>
  <c r="S307" i="1"/>
  <c r="S47" i="1"/>
  <c r="S52" i="1"/>
  <c r="S76" i="1"/>
  <c r="S80" i="1"/>
  <c r="S234" i="1"/>
  <c r="S247" i="1"/>
  <c r="S135" i="1"/>
  <c r="S136" i="1"/>
  <c r="S115" i="1"/>
  <c r="S311" i="1"/>
  <c r="S314" i="1"/>
  <c r="S319" i="1"/>
  <c r="S333" i="1"/>
  <c r="S26" i="1"/>
  <c r="S53" i="1"/>
  <c r="S19" i="1"/>
  <c r="S119" i="1"/>
  <c r="S59" i="1"/>
  <c r="S85" i="1"/>
  <c r="S133" i="1"/>
  <c r="S210" i="1"/>
  <c r="S215" i="1"/>
  <c r="S272" i="1"/>
  <c r="S283" i="1"/>
  <c r="S286" i="1"/>
  <c r="S290" i="1"/>
  <c r="S300" i="1"/>
  <c r="S304" i="1"/>
  <c r="S40" i="1"/>
  <c r="S130" i="1"/>
  <c r="S60" i="1"/>
  <c r="S82" i="1"/>
  <c r="S267" i="1"/>
  <c r="S270" i="1"/>
  <c r="S284" i="1"/>
  <c r="S291" i="1"/>
  <c r="S296" i="1"/>
  <c r="S309" i="1"/>
  <c r="S312" i="1"/>
  <c r="S316" i="1"/>
  <c r="S322" i="1"/>
  <c r="S318" i="1"/>
  <c r="S371" i="1"/>
  <c r="S376" i="1"/>
  <c r="S389" i="1"/>
  <c r="S400" i="1"/>
  <c r="S411" i="1"/>
  <c r="S49" i="1"/>
  <c r="S138" i="1"/>
  <c r="S207" i="1"/>
  <c r="S226" i="1"/>
  <c r="S230" i="1"/>
  <c r="S256" i="1"/>
  <c r="S277" i="1"/>
  <c r="S287" i="1"/>
  <c r="S301" i="1"/>
  <c r="S353" i="1"/>
  <c r="S401" i="1"/>
  <c r="S173" i="1"/>
  <c r="S28" i="1"/>
  <c r="S31" i="1"/>
  <c r="S51" i="1"/>
  <c r="S95" i="1"/>
  <c r="S132" i="1"/>
  <c r="S140" i="1"/>
  <c r="S195" i="1"/>
  <c r="S227" i="1"/>
  <c r="S237" i="1"/>
  <c r="S264" i="1"/>
  <c r="S268" i="1"/>
  <c r="S280" i="1"/>
  <c r="S285" i="1"/>
  <c r="S288" i="1"/>
  <c r="S292" i="1"/>
  <c r="S297" i="1"/>
  <c r="S306" i="1"/>
  <c r="S310" i="1"/>
  <c r="S313" i="1"/>
  <c r="S317" i="1"/>
  <c r="S323" i="1"/>
  <c r="S328" i="1"/>
  <c r="S332" i="1"/>
  <c r="S375" i="1"/>
  <c r="S381" i="1"/>
  <c r="S399" i="1"/>
  <c r="S32" i="1"/>
  <c r="S141" i="1"/>
  <c r="S308" i="1"/>
  <c r="S315" i="1"/>
  <c r="S321" i="1"/>
  <c r="S350" i="1"/>
  <c r="S373" i="1"/>
  <c r="S396" i="1"/>
  <c r="P70" i="1"/>
  <c r="R71" i="1"/>
  <c r="R70" i="1"/>
  <c r="P69" i="1"/>
  <c r="S69" i="1"/>
  <c r="P93" i="1"/>
  <c r="P71" i="1"/>
  <c r="P96" i="1"/>
  <c r="R23" i="1"/>
  <c r="P358" i="1"/>
  <c r="R129" i="1"/>
  <c r="S129" i="1"/>
  <c r="P366" i="1"/>
  <c r="P59" i="1"/>
  <c r="P84" i="1"/>
  <c r="R158" i="1"/>
  <c r="R163" i="1"/>
  <c r="S327" i="1"/>
  <c r="R154" i="1"/>
  <c r="R311" i="1"/>
  <c r="P203" i="1"/>
  <c r="R377" i="1"/>
  <c r="R40" i="1"/>
  <c r="R43" i="1"/>
  <c r="R51" i="1"/>
  <c r="R24" i="1"/>
  <c r="R32" i="1"/>
  <c r="R217" i="1"/>
  <c r="R227" i="1"/>
  <c r="R236" i="1"/>
  <c r="R242" i="1"/>
  <c r="P243" i="1"/>
  <c r="R247" i="1"/>
  <c r="R257" i="1"/>
  <c r="R261" i="1"/>
  <c r="R262" i="1"/>
  <c r="R264" i="1"/>
  <c r="R269" i="1"/>
  <c r="P317" i="1"/>
  <c r="R401" i="1"/>
  <c r="R36" i="1"/>
  <c r="R22" i="1"/>
  <c r="R31" i="1"/>
  <c r="R45" i="1"/>
  <c r="R103" i="1"/>
  <c r="R213" i="1"/>
  <c r="R349" i="1"/>
  <c r="R360" i="1"/>
  <c r="R53" i="1"/>
  <c r="P240" i="1"/>
  <c r="R248" i="1"/>
  <c r="R254" i="1"/>
  <c r="R258" i="1"/>
  <c r="R272" i="1"/>
  <c r="R281" i="1"/>
  <c r="R119" i="1"/>
  <c r="R59" i="1"/>
  <c r="R60" i="1"/>
  <c r="S72" i="1"/>
  <c r="R77" i="1"/>
  <c r="R81" i="1"/>
  <c r="R84" i="1"/>
  <c r="R123" i="1"/>
  <c r="R46" i="1"/>
  <c r="R133" i="1"/>
  <c r="R138" i="1"/>
  <c r="R142" i="1"/>
  <c r="P192" i="1"/>
  <c r="R195" i="1"/>
  <c r="P293" i="1"/>
  <c r="P153" i="1"/>
  <c r="R164" i="1"/>
  <c r="R167" i="1"/>
  <c r="R171" i="1"/>
  <c r="R303" i="1"/>
  <c r="R306" i="1"/>
  <c r="R313" i="1"/>
  <c r="P318" i="1"/>
  <c r="S370" i="1"/>
  <c r="R389" i="1"/>
  <c r="R404" i="1"/>
  <c r="P28" i="1"/>
  <c r="P34" i="1"/>
  <c r="P35" i="1"/>
  <c r="R35" i="1"/>
  <c r="R41" i="1"/>
  <c r="P49" i="1"/>
  <c r="S70" i="1"/>
  <c r="R102" i="1"/>
  <c r="R118" i="1"/>
  <c r="P135" i="1"/>
  <c r="R143" i="1"/>
  <c r="R146" i="1"/>
  <c r="R148" i="1"/>
  <c r="P161" i="1"/>
  <c r="P162" i="1"/>
  <c r="R162" i="1"/>
  <c r="R176" i="1"/>
  <c r="R179" i="1"/>
  <c r="R137" i="1"/>
  <c r="R200" i="1"/>
  <c r="R203" i="1"/>
  <c r="P223" i="1"/>
  <c r="R245" i="1"/>
  <c r="R263" i="1"/>
  <c r="R286" i="1"/>
  <c r="R289" i="1"/>
  <c r="P302" i="1"/>
  <c r="R322" i="1"/>
  <c r="R361" i="1"/>
  <c r="R370" i="1"/>
  <c r="P376" i="1"/>
  <c r="R380" i="1"/>
  <c r="R396" i="1"/>
  <c r="R402" i="1"/>
  <c r="R173" i="1"/>
  <c r="R28" i="1"/>
  <c r="P32" i="1"/>
  <c r="R101" i="1"/>
  <c r="P40" i="1"/>
  <c r="R55" i="1"/>
  <c r="R56" i="1"/>
  <c r="R80" i="1"/>
  <c r="P87" i="1"/>
  <c r="R104" i="1"/>
  <c r="R115" i="1"/>
  <c r="R135" i="1"/>
  <c r="R141" i="1"/>
  <c r="R175" i="1"/>
  <c r="R151" i="1"/>
  <c r="R155" i="1"/>
  <c r="P170" i="1"/>
  <c r="R185" i="1"/>
  <c r="P196" i="1"/>
  <c r="R196" i="1"/>
  <c r="R208" i="1"/>
  <c r="R297" i="1"/>
  <c r="P310" i="1"/>
  <c r="R327" i="1"/>
  <c r="P331" i="1"/>
  <c r="R345" i="1"/>
  <c r="P353" i="1"/>
  <c r="R359" i="1"/>
  <c r="R367" i="1"/>
  <c r="P368" i="1"/>
  <c r="R397" i="1"/>
  <c r="R400" i="1"/>
  <c r="P154" i="1"/>
  <c r="R243" i="1"/>
  <c r="P350" i="1"/>
  <c r="P31" i="1"/>
  <c r="P56" i="1"/>
  <c r="P73" i="1"/>
  <c r="P163" i="1"/>
  <c r="P171" i="1"/>
  <c r="P201" i="1"/>
  <c r="P205" i="1"/>
  <c r="P230" i="1"/>
  <c r="R255" i="1"/>
  <c r="R366" i="1"/>
  <c r="P405" i="1"/>
  <c r="P55" i="1"/>
  <c r="P57" i="1"/>
  <c r="R82" i="1"/>
  <c r="R105" i="1"/>
  <c r="P119" i="1"/>
  <c r="S61" i="1"/>
  <c r="R110" i="1"/>
  <c r="R113" i="1"/>
  <c r="R116" i="1"/>
  <c r="R130" i="1"/>
  <c r="R136" i="1"/>
  <c r="R140" i="1"/>
  <c r="R145" i="1"/>
  <c r="R147" i="1"/>
  <c r="P149" i="1"/>
  <c r="P150" i="1"/>
  <c r="R150" i="1"/>
  <c r="R152" i="1"/>
  <c r="P156" i="1"/>
  <c r="P157" i="1"/>
  <c r="R157" i="1"/>
  <c r="R159" i="1"/>
  <c r="P166" i="1"/>
  <c r="R166" i="1"/>
  <c r="R168" i="1"/>
  <c r="P177" i="1"/>
  <c r="P178" i="1"/>
  <c r="R178" i="1"/>
  <c r="P186" i="1"/>
  <c r="P189" i="1"/>
  <c r="R189" i="1"/>
  <c r="R191" i="1"/>
  <c r="P194" i="1"/>
  <c r="R201" i="1"/>
  <c r="R205" i="1"/>
  <c r="P208" i="1"/>
  <c r="P216" i="1"/>
  <c r="R238" i="1"/>
  <c r="P239" i="1"/>
  <c r="R239" i="1"/>
  <c r="R240" i="1"/>
  <c r="R246" i="1"/>
  <c r="P413" i="1"/>
  <c r="P173" i="1"/>
  <c r="R47" i="1"/>
  <c r="P36" i="1"/>
  <c r="P18" i="1"/>
  <c r="P41" i="1"/>
  <c r="P44" i="1"/>
  <c r="P51" i="1"/>
  <c r="P23" i="1"/>
  <c r="P155" i="1"/>
  <c r="P137" i="1"/>
  <c r="P16" i="1"/>
  <c r="P20" i="1"/>
  <c r="R20" i="1"/>
  <c r="P21" i="1"/>
  <c r="P33" i="1"/>
  <c r="P43" i="1"/>
  <c r="P48" i="1"/>
  <c r="R52" i="1"/>
  <c r="R54" i="1"/>
  <c r="P60" i="1"/>
  <c r="P77" i="1"/>
  <c r="P79" i="1"/>
  <c r="P80" i="1"/>
  <c r="R73" i="1"/>
  <c r="R95" i="1"/>
  <c r="R96" i="1"/>
  <c r="R134" i="1"/>
  <c r="R19" i="1"/>
  <c r="P24" i="1"/>
  <c r="R26" i="1"/>
  <c r="R27" i="1"/>
  <c r="R39" i="1"/>
  <c r="R48" i="1"/>
  <c r="P53" i="1"/>
  <c r="P58" i="1"/>
  <c r="R72" i="1"/>
  <c r="P81" i="1"/>
  <c r="R89" i="1"/>
  <c r="R106" i="1"/>
  <c r="P107" i="1"/>
  <c r="R122" i="1"/>
  <c r="R128" i="1"/>
  <c r="R206" i="1"/>
  <c r="P213" i="1"/>
  <c r="R256" i="1"/>
  <c r="P371" i="1"/>
  <c r="P75" i="1"/>
  <c r="P76" i="1"/>
  <c r="R76" i="1"/>
  <c r="R78" i="1"/>
  <c r="P83" i="1"/>
  <c r="R83" i="1"/>
  <c r="R85" i="1"/>
  <c r="R90" i="1"/>
  <c r="P95" i="1"/>
  <c r="R190" i="1"/>
  <c r="P100" i="1"/>
  <c r="R108" i="1"/>
  <c r="P109" i="1"/>
  <c r="R111" i="1"/>
  <c r="R127" i="1"/>
  <c r="R131" i="1"/>
  <c r="R132" i="1"/>
  <c r="P151" i="1"/>
  <c r="P158" i="1"/>
  <c r="P167" i="1"/>
  <c r="P179" i="1"/>
  <c r="P195" i="1"/>
  <c r="R204" i="1"/>
  <c r="P207" i="1"/>
  <c r="R207" i="1"/>
  <c r="R209" i="1"/>
  <c r="P226" i="1"/>
  <c r="P235" i="1"/>
  <c r="P245" i="1"/>
  <c r="R252" i="1"/>
  <c r="P210" i="1"/>
  <c r="P212" i="1"/>
  <c r="R214" i="1"/>
  <c r="P215" i="1"/>
  <c r="R215" i="1"/>
  <c r="P217" i="1"/>
  <c r="R218" i="1"/>
  <c r="P222" i="1"/>
  <c r="R222" i="1"/>
  <c r="R224" i="1"/>
  <c r="P225" i="1"/>
  <c r="R225" i="1"/>
  <c r="P227" i="1"/>
  <c r="R228" i="1"/>
  <c r="P229" i="1"/>
  <c r="R229" i="1"/>
  <c r="P234" i="1"/>
  <c r="R234" i="1"/>
  <c r="P236" i="1"/>
  <c r="R237" i="1"/>
  <c r="S263" i="1"/>
  <c r="R265" i="1"/>
  <c r="R266" i="1"/>
  <c r="R267" i="1"/>
  <c r="R270" i="1"/>
  <c r="P291" i="1"/>
  <c r="P292" i="1"/>
  <c r="R292" i="1"/>
  <c r="R302" i="1"/>
  <c r="P308" i="1"/>
  <c r="P309" i="1"/>
  <c r="R309" i="1"/>
  <c r="R317" i="1"/>
  <c r="R338" i="1"/>
  <c r="R341" i="1"/>
  <c r="R343" i="1"/>
  <c r="P352" i="1"/>
  <c r="P354" i="1"/>
  <c r="R374" i="1"/>
  <c r="P375" i="1"/>
  <c r="R376" i="1"/>
  <c r="P392" i="1"/>
  <c r="R413" i="1"/>
  <c r="P359" i="1"/>
  <c r="P373" i="1"/>
  <c r="R385" i="1"/>
  <c r="P387" i="1"/>
  <c r="P390" i="1"/>
  <c r="P396" i="1"/>
  <c r="P406" i="1"/>
  <c r="P409" i="1"/>
  <c r="P244" i="1"/>
  <c r="R268" i="1"/>
  <c r="R271" i="1"/>
  <c r="P284" i="1"/>
  <c r="P285" i="1"/>
  <c r="R285" i="1"/>
  <c r="R293" i="1"/>
  <c r="P300" i="1"/>
  <c r="P301" i="1"/>
  <c r="R301" i="1"/>
  <c r="R310" i="1"/>
  <c r="P315" i="1"/>
  <c r="P316" i="1"/>
  <c r="R316" i="1"/>
  <c r="R318" i="1"/>
  <c r="R330" i="1"/>
  <c r="R333" i="1"/>
  <c r="R336" i="1"/>
  <c r="R347" i="1"/>
  <c r="R358" i="1"/>
  <c r="P394" i="1"/>
  <c r="R277" i="1"/>
  <c r="R280" i="1"/>
  <c r="R283" i="1"/>
  <c r="P287" i="1"/>
  <c r="P288" i="1"/>
  <c r="R288" i="1"/>
  <c r="R290" i="1"/>
  <c r="P295" i="1"/>
  <c r="P296" i="1"/>
  <c r="R296" i="1"/>
  <c r="R298" i="1"/>
  <c r="P304" i="1"/>
  <c r="P305" i="1"/>
  <c r="R305" i="1"/>
  <c r="R307" i="1"/>
  <c r="P312" i="1"/>
  <c r="R312" i="1"/>
  <c r="R314" i="1"/>
  <c r="P319" i="1"/>
  <c r="P321" i="1"/>
  <c r="R321" i="1"/>
  <c r="R323" i="1"/>
  <c r="R328" i="1"/>
  <c r="R335" i="1"/>
  <c r="R342" i="1"/>
  <c r="R348" i="1"/>
  <c r="R350" i="1"/>
  <c r="R353" i="1"/>
  <c r="R354" i="1"/>
  <c r="P367" i="1"/>
  <c r="P369" i="1"/>
  <c r="R375" i="1"/>
  <c r="P381" i="1"/>
  <c r="P388" i="1"/>
  <c r="R392" i="1"/>
  <c r="R394" i="1"/>
  <c r="P399" i="1"/>
  <c r="P402" i="1"/>
  <c r="P403" i="1"/>
  <c r="R409" i="1"/>
  <c r="P281" i="1"/>
  <c r="P289" i="1"/>
  <c r="P297" i="1"/>
  <c r="P306" i="1"/>
  <c r="P313" i="1"/>
  <c r="P322" i="1"/>
  <c r="R329" i="1"/>
  <c r="R331" i="1"/>
  <c r="R332" i="1"/>
  <c r="P336" i="1"/>
  <c r="R337" i="1"/>
  <c r="R339" i="1"/>
  <c r="P343" i="1"/>
  <c r="R344" i="1"/>
  <c r="R346" i="1"/>
  <c r="P351" i="1"/>
  <c r="P361" i="1"/>
  <c r="R369" i="1"/>
  <c r="R371" i="1"/>
  <c r="P380" i="1"/>
  <c r="P385" i="1"/>
  <c r="R388" i="1"/>
  <c r="R390" i="1"/>
  <c r="P400" i="1"/>
  <c r="R403" i="1"/>
  <c r="R405" i="1"/>
  <c r="P411" i="1"/>
  <c r="P19" i="1"/>
  <c r="P26" i="1"/>
  <c r="P52" i="1"/>
  <c r="R21" i="1"/>
  <c r="P22" i="1"/>
  <c r="R33" i="1"/>
  <c r="R18" i="1"/>
  <c r="P39" i="1"/>
  <c r="R44" i="1"/>
  <c r="R57" i="1"/>
  <c r="R16" i="1"/>
  <c r="R34" i="1"/>
  <c r="R49" i="1"/>
  <c r="R58" i="1"/>
  <c r="R61" i="1"/>
  <c r="R75" i="1"/>
  <c r="R79" i="1"/>
  <c r="R87" i="1"/>
  <c r="R100" i="1"/>
  <c r="R107" i="1"/>
  <c r="R109" i="1"/>
  <c r="P113" i="1"/>
  <c r="R114" i="1"/>
  <c r="P116" i="1"/>
  <c r="R117" i="1"/>
  <c r="P117" i="1"/>
  <c r="P131" i="1"/>
  <c r="P138" i="1"/>
  <c r="P142" i="1"/>
  <c r="P146" i="1"/>
  <c r="P148" i="1"/>
  <c r="P47" i="1"/>
  <c r="P54" i="1"/>
  <c r="P72" i="1"/>
  <c r="P78" i="1"/>
  <c r="P82" i="1"/>
  <c r="P85" i="1"/>
  <c r="P89" i="1"/>
  <c r="P134" i="1"/>
  <c r="P106" i="1"/>
  <c r="P102" i="1"/>
  <c r="P111" i="1"/>
  <c r="P115" i="1"/>
  <c r="P118" i="1"/>
  <c r="P128" i="1"/>
  <c r="P132" i="1"/>
  <c r="P136" i="1"/>
  <c r="P141" i="1"/>
  <c r="P101" i="1"/>
  <c r="P90" i="1"/>
  <c r="P190" i="1"/>
  <c r="P45" i="1"/>
  <c r="P104" i="1"/>
  <c r="P105" i="1"/>
  <c r="P108" i="1"/>
  <c r="P103" i="1"/>
  <c r="P110" i="1"/>
  <c r="P145" i="1"/>
  <c r="P122" i="1"/>
  <c r="P46" i="1"/>
  <c r="P129" i="1"/>
  <c r="P133" i="1"/>
  <c r="R149" i="1"/>
  <c r="R153" i="1"/>
  <c r="R156" i="1"/>
  <c r="R161" i="1"/>
  <c r="R170" i="1"/>
  <c r="R177" i="1"/>
  <c r="R186" i="1"/>
  <c r="S189" i="1"/>
  <c r="R192" i="1"/>
  <c r="R194" i="1"/>
  <c r="R210" i="1"/>
  <c r="R216" i="1"/>
  <c r="R223" i="1"/>
  <c r="R226" i="1"/>
  <c r="R230" i="1"/>
  <c r="R235" i="1"/>
  <c r="R244" i="1"/>
  <c r="P255" i="1"/>
  <c r="P265" i="1"/>
  <c r="P268" i="1"/>
  <c r="P270" i="1"/>
  <c r="P277" i="1"/>
  <c r="P123" i="1"/>
  <c r="P127" i="1"/>
  <c r="P130" i="1"/>
  <c r="P140" i="1"/>
  <c r="P143" i="1"/>
  <c r="P147" i="1"/>
  <c r="P175" i="1"/>
  <c r="P152" i="1"/>
  <c r="P159" i="1"/>
  <c r="P164" i="1"/>
  <c r="P168" i="1"/>
  <c r="P176" i="1"/>
  <c r="P185" i="1"/>
  <c r="P191" i="1"/>
  <c r="P200" i="1"/>
  <c r="P204" i="1"/>
  <c r="P206" i="1"/>
  <c r="P209" i="1"/>
  <c r="P266" i="1"/>
  <c r="P280" i="1"/>
  <c r="P248" i="1"/>
  <c r="P254" i="1"/>
  <c r="P258" i="1"/>
  <c r="P263" i="1"/>
  <c r="P214" i="1"/>
  <c r="P218" i="1"/>
  <c r="P224" i="1"/>
  <c r="P228" i="1"/>
  <c r="P237" i="1"/>
  <c r="P242" i="1"/>
  <c r="P246" i="1"/>
  <c r="P247" i="1"/>
  <c r="P252" i="1"/>
  <c r="P256" i="1"/>
  <c r="P257" i="1"/>
  <c r="P261" i="1"/>
  <c r="P262" i="1"/>
  <c r="P264" i="1"/>
  <c r="P269" i="1"/>
  <c r="P271" i="1"/>
  <c r="R284" i="1"/>
  <c r="R287" i="1"/>
  <c r="R291" i="1"/>
  <c r="R295" i="1"/>
  <c r="R300" i="1"/>
  <c r="R304" i="1"/>
  <c r="R308" i="1"/>
  <c r="R315" i="1"/>
  <c r="R319" i="1"/>
  <c r="P344" i="1"/>
  <c r="P346" i="1"/>
  <c r="P267" i="1"/>
  <c r="P272" i="1"/>
  <c r="P283" i="1"/>
  <c r="P286" i="1"/>
  <c r="P290" i="1"/>
  <c r="P298" i="1"/>
  <c r="P303" i="1"/>
  <c r="P307" i="1"/>
  <c r="P311" i="1"/>
  <c r="P314" i="1"/>
  <c r="P323" i="1"/>
  <c r="P327" i="1"/>
  <c r="P329" i="1"/>
  <c r="P333" i="1"/>
  <c r="P337" i="1"/>
  <c r="P341" i="1"/>
  <c r="P348" i="1"/>
  <c r="P328" i="1"/>
  <c r="P332" i="1"/>
  <c r="P339" i="1"/>
  <c r="P330" i="1"/>
  <c r="P335" i="1"/>
  <c r="P338" i="1"/>
  <c r="P342" i="1"/>
  <c r="P347" i="1"/>
  <c r="P345" i="1"/>
  <c r="P349" i="1"/>
  <c r="R351" i="1"/>
  <c r="P360" i="1"/>
  <c r="R368" i="1"/>
  <c r="P370" i="1"/>
  <c r="R373" i="1"/>
  <c r="P374" i="1"/>
  <c r="P377" i="1"/>
  <c r="R381" i="1"/>
  <c r="R387" i="1"/>
  <c r="P389" i="1"/>
  <c r="P397" i="1"/>
  <c r="R399" i="1"/>
  <c r="P401" i="1"/>
  <c r="P404" i="1"/>
  <c r="R406" i="1"/>
  <c r="R411" i="1"/>
  <c r="S134" i="1" l="1"/>
  <c r="Q416" i="1"/>
  <c r="S16" i="1"/>
  <c r="P416" i="1"/>
  <c r="R416" i="1"/>
  <c r="S4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4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3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3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<sst xmlns="http://schemas.openxmlformats.org/spreadsheetml/2006/main" count="2454" uniqueCount="991">
  <si>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</si>
  <si>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</si>
  <si>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</si>
  <si>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</si>
  <si>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</si>
  <si>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</si>
  <si>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</si>
  <si>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</si>
  <si>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</si>
  <si>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</si>
  <si>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</si>
  <si>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</si>
  <si>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</si>
  <si>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</si>
  <si>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</si>
  <si>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</si>
  <si>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</si>
  <si>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</si>
  <si>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</si>
  <si>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</si>
  <si>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</si>
  <si>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</si>
  <si>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</si>
  <si>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</si>
  <si>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</si>
  <si>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</si>
  <si>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</si>
  <si>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</si>
  <si>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</si>
  <si>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</si>
  <si>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</si>
  <si>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</si>
  <si>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</si>
  <si>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</si>
  <si>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</si>
  <si>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</si>
  <si>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</si>
  <si>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</si>
  <si>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</si>
  <si>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</si>
  <si>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</si>
  <si>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</si>
  <si>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</si>
  <si>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</si>
  <si>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</si>
  <si>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</si>
  <si>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</si>
  <si>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</si>
  <si>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</si>
  <si>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</si>
  <si>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</si>
  <si>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</si>
  <si>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</si>
  <si>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</si>
  <si>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</si>
  <si>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</si>
  <si>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</si>
  <si>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</si>
  <si>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</si>
  <si>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</si>
  <si>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</si>
  <si>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</si>
  <si>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</si>
  <si>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</si>
  <si>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</si>
  <si>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</si>
  <si>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</si>
  <si>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</si>
  <si>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DEPARTAMENTO DE PLANIFICACION Y DESARROLLO</t>
  </si>
  <si>
    <t>267-2014</t>
  </si>
  <si>
    <t>JULIA ALBERTINA SUNCAR MORALES</t>
  </si>
  <si>
    <t>CONSULTORA TÉCNICA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</si>
  <si>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</si>
  <si>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</si>
  <si>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</si>
  <si>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</si>
  <si>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</si>
  <si>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</si>
  <si>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</si>
  <si>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</si>
  <si>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</si>
  <si>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</si>
  <si>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</si>
  <si>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</si>
  <si>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</si>
  <si>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</si>
  <si>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</si>
  <si>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</si>
  <si>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</si>
  <si>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</si>
  <si>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</si>
  <si>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</si>
  <si>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</si>
  <si>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</si>
  <si>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</si>
  <si>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094-2014</t>
  </si>
  <si>
    <t>SONIA YSABEL FERNANDEZ DIAZ</t>
  </si>
  <si>
    <t>ANALISTA DE NOMINA</t>
  </si>
  <si>
    <t>FIJO</t>
  </si>
  <si>
    <t>125-2014</t>
  </si>
  <si>
    <t>PASENCIA FELIPA JAVIER BONILLA</t>
  </si>
  <si>
    <t>RECEPCIONISTA</t>
  </si>
  <si>
    <t>751-2018</t>
  </si>
  <si>
    <t>YOMAIRA ANDRIZ CARRION FRIAS</t>
  </si>
  <si>
    <t>ARCHIVISTA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</si>
  <si>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</si>
  <si>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</si>
  <si>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</si>
  <si>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</si>
  <si>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</si>
  <si>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</si>
  <si>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</si>
  <si>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</si>
  <si>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</si>
  <si>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</si>
  <si>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863-2019</t>
  </si>
  <si>
    <t>KARINA MERCEDES LOPEZ PEREZ</t>
  </si>
  <si>
    <t>BRIGADISTA</t>
  </si>
  <si>
    <t>0976-2021</t>
  </si>
  <si>
    <t>JOHAN MIGUEL ROSADO</t>
  </si>
  <si>
    <t>0974-2021</t>
  </si>
  <si>
    <t>JOSE RAFAEL ROSARIO UREÑA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</si>
  <si>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</si>
  <si>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</si>
  <si>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</si>
  <si>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</si>
  <si>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</si>
  <si>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</si>
  <si>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</si>
  <si>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</si>
  <si>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</si>
  <si>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</si>
  <si>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</si>
  <si>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</si>
  <si>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654-2017</t>
  </si>
  <si>
    <t xml:space="preserve">STEVEN GREEN GARCIA </t>
  </si>
  <si>
    <t>760-2018</t>
  </si>
  <si>
    <t>JOSE LEANDRO VARGAS REYNOSO</t>
  </si>
  <si>
    <t>0950-2021</t>
  </si>
  <si>
    <t>FRANCELIS EURANIA MONELLO ALVAREZ</t>
  </si>
  <si>
    <t>0946-2020</t>
  </si>
  <si>
    <t>JUAN RAMON PAULINO AYBAR</t>
  </si>
  <si>
    <t>156-2014</t>
  </si>
  <si>
    <t xml:space="preserve">CARLOS ALBERTO MORA MORALES </t>
  </si>
  <si>
    <t>044-2014</t>
  </si>
  <si>
    <t>LOWEL AMAURIS BRITO FIGUEROA</t>
  </si>
  <si>
    <t>DIVISION DE ALBERGUES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</si>
  <si>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</si>
  <si>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</si>
  <si>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</si>
  <si>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</si>
  <si>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</si>
  <si>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</si>
  <si>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</si>
  <si>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</si>
  <si>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</si>
  <si>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</si>
  <si>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</si>
  <si>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</si>
  <si>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</si>
  <si>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</si>
  <si>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</si>
  <si>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</si>
  <si>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</si>
  <si>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</si>
  <si>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</si>
  <si>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</si>
  <si>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</si>
  <si>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</si>
  <si>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</si>
  <si>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</si>
  <si>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</si>
  <si>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</si>
  <si>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</si>
  <si>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</si>
  <si>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534-2016</t>
  </si>
  <si>
    <t>ALBERTO RODRIGUEZ CHEVALIER</t>
  </si>
  <si>
    <t>662-2017</t>
  </si>
  <si>
    <t xml:space="preserve">JONATHAN JIMENEZ MONTE </t>
  </si>
  <si>
    <t>TECNICO ELECTRONICA</t>
  </si>
  <si>
    <t>663-2017</t>
  </si>
  <si>
    <t>TOMAS MATEO YSABEL</t>
  </si>
  <si>
    <t>693-2017</t>
  </si>
  <si>
    <t>WILTON MORONTA MATOS</t>
  </si>
  <si>
    <t>0930-2020</t>
  </si>
  <si>
    <t>AUGUSTO SALVADOR RAMIREZ</t>
  </si>
  <si>
    <t>805-2018</t>
  </si>
  <si>
    <t>FRANKLYN ALEXANDER SANCHEZ ULERIO</t>
  </si>
  <si>
    <t>142-2014</t>
  </si>
  <si>
    <t xml:space="preserve">KIRSY MIGUELINA MARTINEZ LANTIGUA </t>
  </si>
  <si>
    <t>SECCION DE SALA DE SITUACION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</si>
  <si>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</si>
  <si>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</si>
  <si>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</si>
  <si>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</si>
  <si>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</si>
  <si>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</si>
  <si>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</si>
  <si>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</si>
  <si>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</si>
  <si>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</si>
  <si>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</si>
  <si>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</si>
  <si>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</si>
  <si>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</si>
  <si>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</si>
  <si>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</si>
  <si>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</si>
  <si>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</si>
  <si>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</si>
  <si>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</si>
  <si>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</si>
  <si>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</si>
  <si>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</si>
  <si>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</si>
  <si>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</si>
  <si>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</si>
  <si>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</si>
  <si>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</si>
  <si>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</si>
  <si>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</si>
  <si>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</si>
  <si>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</si>
  <si>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</si>
  <si>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</si>
  <si>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</si>
  <si>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</si>
  <si>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</si>
  <si>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</si>
  <si>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</si>
  <si>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</si>
  <si>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</si>
  <si>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</si>
  <si>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</si>
  <si>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</si>
  <si>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</si>
  <si>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</si>
  <si>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</si>
  <si>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</si>
  <si>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</si>
  <si>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</si>
  <si>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</si>
  <si>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</si>
  <si>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</si>
  <si>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</si>
  <si>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</si>
  <si>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</si>
  <si>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</si>
  <si>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</si>
  <si>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</si>
  <si>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</si>
  <si>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</si>
  <si>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</si>
  <si>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</si>
  <si>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</si>
  <si>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</si>
  <si>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</si>
  <si>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</si>
  <si>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</si>
  <si>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</si>
  <si>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</si>
  <si>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</si>
  <si>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</si>
  <si>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447-2016</t>
  </si>
  <si>
    <t xml:space="preserve">BIENVENIDO SANTANA AMANCIO </t>
  </si>
  <si>
    <t>033-2014</t>
  </si>
  <si>
    <t>ENELCIDA BAUTISTA SEVERINO</t>
  </si>
  <si>
    <t>DIVISION DE CONTABILIDAD</t>
  </si>
  <si>
    <t>690-2017</t>
  </si>
  <si>
    <t>REYNALDO JAVIER</t>
  </si>
  <si>
    <t>ASESOR</t>
  </si>
  <si>
    <t>715-2017</t>
  </si>
  <si>
    <t xml:space="preserve">JOHLENNY APRIL ROSARIO TRINIDAD </t>
  </si>
  <si>
    <t>846-2019</t>
  </si>
  <si>
    <t>YGMELSI INAI HERNANDEZ DE LA ROSA</t>
  </si>
  <si>
    <t>340-2016</t>
  </si>
  <si>
    <t>MARICELA CALCAÑO DE LA CRUZ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</si>
  <si>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</si>
  <si>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</si>
  <si>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</si>
  <si>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</si>
  <si>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</si>
  <si>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</si>
  <si>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</si>
  <si>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</si>
  <si>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</si>
  <si>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</si>
  <si>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</si>
  <si>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</si>
  <si>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</si>
  <si>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</si>
  <si>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</si>
  <si>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</si>
  <si>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</si>
  <si>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</si>
  <si>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</si>
  <si>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</si>
  <si>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</si>
  <si>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</si>
  <si>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</si>
  <si>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</si>
  <si>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</si>
  <si>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</si>
  <si>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</si>
  <si>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</si>
  <si>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</si>
  <si>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</si>
  <si>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SUPERVISIOR DE MANTENIMIENTO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</si>
  <si>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</si>
  <si>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</si>
  <si>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</si>
  <si>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</si>
  <si>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</si>
  <si>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</si>
  <si>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</si>
  <si>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</si>
  <si>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</si>
  <si>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</si>
  <si>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</si>
  <si>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</si>
  <si>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</si>
  <si>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</si>
  <si>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</si>
  <si>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</si>
  <si>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</si>
  <si>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</si>
  <si>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</si>
  <si>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</si>
  <si>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</si>
  <si>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</si>
  <si>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</si>
  <si>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</si>
  <si>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</si>
  <si>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</si>
  <si>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</si>
  <si>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</si>
  <si>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</si>
  <si>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</si>
  <si>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</si>
  <si>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</si>
  <si>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</si>
  <si>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</si>
  <si>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729-2017</t>
  </si>
  <si>
    <t>ROSINA ALMANZAR FELIX</t>
  </si>
  <si>
    <t>0999-2021</t>
  </si>
  <si>
    <t>PORFIRIA MARTINEZ MARIÑEZ</t>
  </si>
  <si>
    <t>1002-2021</t>
  </si>
  <si>
    <t xml:space="preserve">DARLIN FIGUEROA JORGE </t>
  </si>
  <si>
    <t>1020-2021</t>
  </si>
  <si>
    <t xml:space="preserve">IVAN MANUEL LANTIGUA ARIAS </t>
  </si>
  <si>
    <t>1027-2021</t>
  </si>
  <si>
    <t xml:space="preserve">YACQUELIN RODRIGUEZ SEVERINO </t>
  </si>
  <si>
    <t>DIVISION DE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</si>
  <si>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</si>
  <si>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</si>
  <si>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</si>
  <si>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</si>
  <si>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</si>
  <si>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</si>
  <si>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</si>
  <si>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</si>
  <si>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</si>
  <si>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</si>
  <si>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</si>
  <si>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</si>
  <si>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</si>
  <si>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</si>
  <si>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</si>
  <si>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</si>
  <si>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</si>
  <si>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</si>
  <si>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</si>
  <si>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</si>
  <si>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</si>
  <si>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</si>
  <si>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</si>
  <si>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</si>
  <si>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373-2016</t>
  </si>
  <si>
    <t xml:space="preserve">EDWIN JOSE GARCIA </t>
  </si>
  <si>
    <t>SECCION DE CORRESPONDENCIA Y ARCHIVO</t>
  </si>
  <si>
    <t>0970-2021</t>
  </si>
  <si>
    <t>ALBERTO DE JESUS VALERIO SANCHEZ</t>
  </si>
  <si>
    <t>MENSAJERO EXTERNO</t>
  </si>
  <si>
    <t>PROVINCIA SANTO DOMINGO</t>
  </si>
  <si>
    <t>496-2016</t>
  </si>
  <si>
    <t>DANIEL ABREU</t>
  </si>
  <si>
    <t>019-2014</t>
  </si>
  <si>
    <t>WESLYN ANDERSON ROSER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</si>
  <si>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</si>
  <si>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</si>
  <si>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</si>
  <si>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</si>
  <si>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</si>
  <si>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</si>
  <si>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</si>
  <si>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</si>
  <si>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</si>
  <si>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</si>
  <si>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</si>
  <si>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</si>
  <si>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</si>
  <si>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</si>
  <si>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</si>
  <si>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</si>
  <si>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</si>
  <si>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</si>
  <si>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</si>
  <si>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</si>
  <si>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</si>
  <si>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</si>
  <si>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</si>
  <si>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</si>
  <si>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</si>
  <si>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</si>
  <si>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</si>
  <si>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</si>
  <si>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</si>
  <si>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</si>
  <si>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</si>
  <si>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</si>
  <si>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</si>
  <si>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</si>
  <si>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</si>
  <si>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</si>
  <si>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</si>
  <si>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</si>
  <si>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</si>
  <si>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</si>
  <si>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</si>
  <si>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</si>
  <si>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</si>
  <si>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</si>
  <si>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</si>
  <si>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</si>
  <si>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</si>
  <si>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</si>
  <si>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</si>
  <si>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</si>
  <si>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</si>
  <si>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</si>
  <si>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</si>
  <si>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</si>
  <si>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</si>
  <si>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</si>
  <si>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</si>
  <si>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</si>
  <si>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</si>
  <si>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</si>
  <si>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</si>
  <si>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</si>
  <si>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</si>
  <si>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</si>
  <si>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</si>
  <si>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</si>
  <si>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</si>
  <si>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</si>
  <si>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</si>
  <si>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</si>
  <si>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</si>
  <si>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</si>
  <si>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</si>
  <si>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</si>
  <si>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</si>
  <si>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</si>
  <si>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</si>
  <si>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</si>
  <si>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</si>
  <si>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</si>
  <si>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</si>
  <si>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</si>
  <si>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</si>
  <si>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</si>
  <si>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</si>
  <si>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</si>
  <si>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</si>
  <si>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</si>
  <si>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</si>
  <si>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</si>
  <si>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</si>
  <si>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</si>
  <si>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</si>
  <si>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</si>
  <si>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</si>
  <si>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</si>
  <si>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</si>
  <si>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</si>
  <si>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</si>
  <si>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0982-2021</t>
  </si>
  <si>
    <t xml:space="preserve">MISAEL GADIEL ROSA MERCEDES 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</si>
  <si>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</si>
  <si>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</si>
  <si>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</si>
  <si>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</si>
  <si>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</si>
  <si>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</si>
  <si>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</si>
  <si>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</si>
  <si>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</si>
  <si>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</si>
  <si>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</si>
  <si>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</si>
  <si>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</si>
  <si>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</si>
  <si>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</si>
  <si>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</si>
  <si>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</si>
  <si>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</si>
  <si>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</si>
  <si>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</si>
  <si>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</si>
  <si>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</si>
  <si>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</si>
  <si>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</si>
  <si>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</si>
  <si>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</si>
  <si>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</si>
  <si>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</si>
  <si>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</si>
  <si>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</si>
  <si>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</si>
  <si>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</si>
  <si>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</si>
  <si>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</si>
  <si>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549-2016</t>
  </si>
  <si>
    <t>MARIA MAGDALENA CASTILLO CRUZ</t>
  </si>
  <si>
    <t>800-2018</t>
  </si>
  <si>
    <t>JORDENYS ANTONIO MATEO REYNOSO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</si>
  <si>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</si>
  <si>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</si>
  <si>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</si>
  <si>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</si>
  <si>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</si>
  <si>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</si>
  <si>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</si>
  <si>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</si>
  <si>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</si>
  <si>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</si>
  <si>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</si>
  <si>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</si>
  <si>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207-2014</t>
  </si>
  <si>
    <t>MORAIMA RAMON</t>
  </si>
  <si>
    <t>PROVINCIA SAMANA</t>
  </si>
  <si>
    <t>0931-2020</t>
  </si>
  <si>
    <t>FRANCISCO ALVAREZ ORTIZ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</si>
  <si>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</si>
  <si>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</si>
  <si>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</si>
  <si>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</si>
  <si>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</si>
  <si>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</si>
  <si>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0983-2021</t>
  </si>
  <si>
    <t>ESTHER ESPINAL DISHMEY</t>
  </si>
  <si>
    <t>343-2016</t>
  </si>
  <si>
    <t>ROSA CASTILLO HENRIQUEZ</t>
  </si>
  <si>
    <t>018-2014</t>
  </si>
  <si>
    <t>FRANCISCO JAVIER ALVAREZ MARTINEZ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</si>
  <si>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</si>
  <si>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</si>
  <si>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</si>
  <si>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</si>
  <si>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</si>
  <si>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</si>
  <si>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</si>
  <si>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</si>
  <si>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</si>
  <si>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</si>
  <si>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</si>
  <si>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</si>
  <si>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</si>
  <si>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</si>
  <si>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</si>
  <si>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</si>
  <si>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</si>
  <si>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</si>
  <si>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</si>
  <si>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</si>
  <si>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</si>
  <si>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</si>
  <si>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</si>
  <si>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</si>
  <si>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</si>
  <si>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</si>
  <si>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</si>
  <si>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</si>
  <si>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</si>
  <si>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</si>
  <si>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</si>
  <si>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</si>
  <si>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</si>
  <si>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</si>
  <si>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</si>
  <si>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</si>
  <si>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</si>
  <si>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</si>
  <si>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</si>
  <si>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</si>
  <si>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</si>
  <si>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</si>
  <si>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</si>
  <si>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</si>
  <si>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</si>
  <si>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</si>
  <si>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</si>
  <si>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</si>
  <si>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</si>
  <si>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</si>
  <si>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</si>
  <si>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</si>
  <si>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</si>
  <si>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</si>
  <si>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</si>
  <si>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</si>
  <si>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</si>
  <si>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</si>
  <si>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</si>
  <si>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</si>
  <si>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</si>
  <si>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</si>
  <si>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</si>
  <si>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</si>
  <si>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</si>
  <si>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</si>
  <si>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</si>
  <si>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</si>
  <si>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</si>
  <si>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</si>
  <si>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</si>
  <si>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</si>
  <si>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</si>
  <si>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</si>
  <si>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</si>
  <si>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</si>
  <si>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</si>
  <si>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</si>
  <si>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</si>
  <si>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230-2014</t>
  </si>
  <si>
    <t>HECTOR BIENVENIDO RODRIGUEZ SERRATA</t>
  </si>
  <si>
    <t>PROVINCIA SANTIAGO RODRIGUEZ</t>
  </si>
  <si>
    <t>175-2014</t>
  </si>
  <si>
    <t>JUANA OZORIA FERNANDEZ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</si>
  <si>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</si>
  <si>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</si>
  <si>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</si>
  <si>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</si>
  <si>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</si>
  <si>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</si>
  <si>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</si>
  <si>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</si>
  <si>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</si>
  <si>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</si>
  <si>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</si>
  <si>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</si>
  <si>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</si>
  <si>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</si>
  <si>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</si>
  <si>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</si>
  <si>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</si>
  <si>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</si>
  <si>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</si>
  <si>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</si>
  <si>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</si>
  <si>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</si>
  <si>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</si>
  <si>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</si>
  <si>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</si>
  <si>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</si>
  <si>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</si>
  <si>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</si>
  <si>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</si>
  <si>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</si>
  <si>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</si>
  <si>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</si>
  <si>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</si>
  <si>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</si>
  <si>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</si>
  <si>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</si>
  <si>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</si>
  <si>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</si>
  <si>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</si>
  <si>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</si>
  <si>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</si>
  <si>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</si>
  <si>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</si>
  <si>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</si>
  <si>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</si>
  <si>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</si>
  <si>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</si>
  <si>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</si>
  <si>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</si>
  <si>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</si>
  <si>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</si>
  <si>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</si>
  <si>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</si>
  <si>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</si>
  <si>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</si>
  <si>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</si>
  <si>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</si>
  <si>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</si>
  <si>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</si>
  <si>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</si>
  <si>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181-2014</t>
  </si>
  <si>
    <t>ISRAEL PEÑA CUELLO</t>
  </si>
  <si>
    <t>890-2020</t>
  </si>
  <si>
    <t>DEMOSTENES OLIVERO DIAZ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</si>
  <si>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</si>
  <si>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</si>
  <si>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</si>
  <si>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</si>
  <si>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</si>
  <si>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</si>
  <si>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</si>
  <si>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</si>
  <si>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</si>
  <si>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</si>
  <si>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</si>
  <si>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</si>
  <si>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</si>
  <si>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</si>
  <si>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</si>
  <si>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</si>
  <si>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</si>
  <si>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</si>
  <si>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</si>
  <si>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</si>
  <si>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</si>
  <si>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</si>
  <si>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</si>
  <si>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</si>
  <si>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0968-2021</t>
  </si>
  <si>
    <t>ANGEL ONESIMO REYES TEJEDA</t>
  </si>
  <si>
    <t>0960-2021</t>
  </si>
  <si>
    <t>LISSETTE RAQUEL GONZALEZ NUÑEZ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</si>
  <si>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</si>
  <si>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</si>
  <si>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</si>
  <si>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</si>
  <si>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</si>
  <si>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</si>
  <si>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</si>
  <si>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</si>
  <si>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</si>
  <si>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</si>
  <si>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</si>
  <si>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</si>
  <si>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</si>
  <si>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</si>
  <si>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</si>
  <si>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</si>
  <si>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</si>
  <si>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</si>
  <si>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</si>
  <si>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</si>
  <si>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</si>
  <si>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</si>
  <si>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</si>
  <si>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</si>
  <si>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</si>
  <si>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</si>
  <si>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>YANNIBELL JULIANA CLASE FELIZ</t>
  </si>
  <si>
    <t xml:space="preserve">JUAN CESARIO SALA ROSARIO </t>
  </si>
  <si>
    <t>1012-2021</t>
  </si>
  <si>
    <t>JHON MARTINEZ BETANCOURT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</si>
  <si>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</si>
  <si>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</si>
  <si>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</si>
  <si>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</si>
  <si>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</si>
  <si>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</si>
  <si>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</si>
  <si>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</si>
  <si>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1033-2021</t>
  </si>
  <si>
    <t>ALBARO MENDEZ FELIZ</t>
  </si>
  <si>
    <t>1038-2021</t>
  </si>
  <si>
    <t>1039-2021</t>
  </si>
  <si>
    <t>ARGENIS JUNIOR FRIAS HERNANDEZ</t>
  </si>
  <si>
    <t>JOELVIN BLADIMIR MOSQUEA TAVERAS</t>
  </si>
  <si>
    <t>1040-2021</t>
  </si>
  <si>
    <t>1042-2021</t>
  </si>
  <si>
    <t>ALBA IRIS TAVAREZ MARTINEZ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</si>
  <si>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</si>
  <si>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</si>
  <si>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</si>
  <si>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</si>
  <si>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</si>
  <si>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</si>
  <si>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AUXILIAR ADMINISTRATIVA II</t>
  </si>
  <si>
    <t>TECNICA EN RECURSOS HUMANOS</t>
  </si>
  <si>
    <t>1048-2022</t>
  </si>
  <si>
    <t>CRISTINA MARIA SORIANO DE LA CRUZ</t>
  </si>
  <si>
    <t>1050-2022</t>
  </si>
  <si>
    <t>JOSE EMILIO SANCHEZ LOPEZ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</si>
  <si>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</si>
  <si>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</si>
  <si>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</si>
  <si>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</si>
  <si>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</si>
  <si>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</si>
  <si>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YONIEL JOAQUIN OLIVO</t>
  </si>
  <si>
    <t>JOSÉ MICKHAEL MATÍAS JIMENO</t>
  </si>
  <si>
    <t>1057-2022</t>
  </si>
  <si>
    <t>1059-2022</t>
  </si>
  <si>
    <t>1063-2022</t>
  </si>
  <si>
    <t>EMILIA EVANGELISTA</t>
  </si>
  <si>
    <t>1052-2022</t>
  </si>
  <si>
    <t xml:space="preserve">DOMINGO FRANKLIN PAULA SENA </t>
  </si>
  <si>
    <t xml:space="preserve">YONI CHALAS </t>
  </si>
  <si>
    <t>1067-2022</t>
  </si>
  <si>
    <t xml:space="preserve">ANIBAL ARDEMARO RODRÍGUEZ COSTE </t>
  </si>
  <si>
    <t>DIRECTOR DE LA OFICINA PROVINCIAL</t>
  </si>
  <si>
    <t>YOEL ELIAS ADAMES VASQUEZ,</t>
  </si>
  <si>
    <t>Encargado del Departamento de Recursos Humanos</t>
  </si>
  <si>
    <t>Defensa Civil.</t>
  </si>
  <si>
    <t>NAOMI CALDERON VALENZUELA</t>
  </si>
  <si>
    <t>1070-2022</t>
  </si>
  <si>
    <t>JOSÉ LUIS CABRERA</t>
  </si>
  <si>
    <t>1061-2022</t>
  </si>
  <si>
    <t>YUNIOR RAFAEL PUELLO CASTILLO</t>
  </si>
  <si>
    <t>1071-2022</t>
  </si>
  <si>
    <t>1072-2022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</si>
  <si>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</si>
  <si>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</si>
  <si>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</si>
  <si>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</si>
  <si>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</si>
  <si>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</si>
  <si>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</si>
  <si>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</si>
  <si>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1080-2022</t>
  </si>
  <si>
    <t>BIANNY YUNITZA FELIZ ALCANTARA</t>
  </si>
  <si>
    <t>1081-2022</t>
  </si>
  <si>
    <t>1068-2022</t>
  </si>
  <si>
    <t>1082-2022</t>
  </si>
  <si>
    <t>RAIZA YUDELKA DE LEON GUZMAN</t>
  </si>
  <si>
    <t>1083-2022|</t>
  </si>
  <si>
    <t>JOSÉ RAMÓN PEÑA LUCIANO</t>
  </si>
  <si>
    <t>1084-2022</t>
  </si>
  <si>
    <t>AMAURY JAEL PAULA GONZÁLEZ</t>
  </si>
  <si>
    <t>AUXILIAR DE TRANSPORTACIÓN</t>
  </si>
  <si>
    <t xml:space="preserve">VICTOR ALFONSO VÁSQUEZ GUICHARDO </t>
  </si>
  <si>
    <t>1086-2022</t>
  </si>
  <si>
    <t>JESÚS YSABEL VARGAS VILLANUEVA</t>
  </si>
  <si>
    <t>DIRECTOR(A) OFICINA PROVINCIAL</t>
  </si>
  <si>
    <t>1089-2022</t>
  </si>
  <si>
    <t>MARCIAL RIVERA DE LA ROSA</t>
  </si>
  <si>
    <t>DIRECTOR(A) INTERINO OFICINA PROVINCIAL</t>
  </si>
  <si>
    <t>1090-2023</t>
  </si>
  <si>
    <t>LUIS EZEQUIEL PAYANO VELEZ</t>
  </si>
  <si>
    <t>1091-2023</t>
  </si>
  <si>
    <t>NELSY MASSIEL FERRERAS DE LA CRUZ</t>
  </si>
  <si>
    <t>1092-2023</t>
  </si>
  <si>
    <t>ÁNGEL ANTONIO LÓPEZ</t>
  </si>
  <si>
    <t>1093-2023</t>
  </si>
  <si>
    <t>LUCIANO DE LEÓN FELIZ</t>
  </si>
  <si>
    <t>BRIANA ANGELY MORILLO DOMINGUEZ</t>
  </si>
  <si>
    <t>1001-2021</t>
  </si>
  <si>
    <t>1095-2023</t>
  </si>
  <si>
    <t>BRAYAN MANUEL ROSADO VARGAS</t>
  </si>
  <si>
    <t>LEOCADIO ROSARIO ABAD</t>
  </si>
  <si>
    <t>1096-2023</t>
  </si>
  <si>
    <t>1099-2023</t>
  </si>
  <si>
    <t>HÉCTOR RAFAEL BAUTISTA QUEZADA</t>
  </si>
  <si>
    <t>1102-2023</t>
  </si>
  <si>
    <t>1103-2023</t>
  </si>
  <si>
    <t>ANTONIO JHOEMI SUAREZ</t>
  </si>
  <si>
    <t>JAIME ANTONIO SOTO ABREU</t>
  </si>
  <si>
    <t>1106-2023</t>
  </si>
  <si>
    <t>DILLINGER URIBE GARCÍA</t>
  </si>
  <si>
    <t>1098-2023</t>
  </si>
  <si>
    <t>LUIS FERRERA FERRERA</t>
  </si>
  <si>
    <t>1107-2023</t>
  </si>
  <si>
    <t>DANELSI JORGE CAMINERO</t>
  </si>
  <si>
    <t>1109-2023</t>
  </si>
  <si>
    <t>SANTA MAGDALENA BATISTA MADÉ</t>
  </si>
  <si>
    <t>1110-2023</t>
  </si>
  <si>
    <t>TEODORO ARIAS MORILLO</t>
  </si>
  <si>
    <t>1104-2023</t>
  </si>
  <si>
    <t>JUAN CARLOS VELAZQUEZ ESPINAL</t>
  </si>
  <si>
    <t>DIRECTOR PROVINCIAL</t>
  </si>
  <si>
    <t>1111-2023</t>
  </si>
  <si>
    <t>HERIBERTO JAVIER DURAN</t>
  </si>
  <si>
    <t>FOTOCOPIADOR</t>
  </si>
  <si>
    <t>DEPARTAMENTO ADMINISTRATIVO</t>
  </si>
  <si>
    <t>TECNICO DE COMUNICACIONES</t>
  </si>
  <si>
    <t>TECNICO DE CONTABILIDAD</t>
  </si>
  <si>
    <t>TECNICO DE CONTABILIDAD (CUENTAS POR PAGAR)</t>
  </si>
  <si>
    <t>TECNICO DE TESORERIA</t>
  </si>
  <si>
    <t xml:space="preserve">RESPONSABLE DE ARCHIVO Y CORRESPONDENCIA </t>
  </si>
  <si>
    <t xml:space="preserve">   (1*) Deducción directa en declaración ISR empleados del SUIRPLUS. Rentas hasta RD$$416,220.00 estan exentas.</t>
  </si>
  <si>
    <t>1112-2023</t>
  </si>
  <si>
    <t>RENNY SAMUEL ACOSTA POUERIE</t>
  </si>
  <si>
    <t>AUXILIAR SALA DE SITUACIONES</t>
  </si>
  <si>
    <t>GINASELI MORILLO MONTERO</t>
  </si>
  <si>
    <t>1123-2023</t>
  </si>
  <si>
    <t>1124-2023</t>
  </si>
  <si>
    <t>GABRIELA CAROLIN REYNOSO VENTURA</t>
  </si>
  <si>
    <t>JOSE EDUARDO SELIZ FARRELL</t>
  </si>
  <si>
    <t>1125-2023</t>
  </si>
  <si>
    <t xml:space="preserve">SANDY SUAREZ ADAMES </t>
  </si>
  <si>
    <t>1120-2023</t>
  </si>
  <si>
    <t>JUAN LUCAS EUSBIO DE JESUS</t>
  </si>
  <si>
    <t xml:space="preserve">ÁNGELO JOSÉ VENTURA COMPRES </t>
  </si>
  <si>
    <t>1119-2023</t>
  </si>
  <si>
    <t>MIGUEL ALEXANDER NIN HINOJOSA</t>
  </si>
  <si>
    <t>1122-2023</t>
  </si>
  <si>
    <t>ROSA YANEYRIS SANTANA RINCON</t>
  </si>
  <si>
    <t>1127-2023</t>
  </si>
  <si>
    <t>RAMONA ALTAGRACIA GARCIA VARGAS</t>
  </si>
  <si>
    <t>1135-2023</t>
  </si>
  <si>
    <t>1128-2023</t>
  </si>
  <si>
    <t>KATERINE TEJEDA RODRIGUEZ</t>
  </si>
  <si>
    <t>1134-2023</t>
  </si>
  <si>
    <t>HILDA MARCELINA FABIAN RINCON</t>
  </si>
  <si>
    <t>CONSEJE</t>
  </si>
  <si>
    <t>1133-2023</t>
  </si>
  <si>
    <t>JUAN CAMILO AMPARO AQUINO</t>
  </si>
  <si>
    <t>1129-2023</t>
  </si>
  <si>
    <t>LUIS DAVID PADILLA</t>
  </si>
  <si>
    <t>1130-2023</t>
  </si>
  <si>
    <t>JOEL VALDEZ AQUINO</t>
  </si>
  <si>
    <t>1131-2023</t>
  </si>
  <si>
    <t>DAYANA PERDOMO</t>
  </si>
  <si>
    <t>1132-2023</t>
  </si>
  <si>
    <t>ANDERSON ESMERLIN PEREZ CARRASCO</t>
  </si>
  <si>
    <t>NICOLE ALEJANDRA REYES</t>
  </si>
  <si>
    <t>1136-2023</t>
  </si>
  <si>
    <t>JUAN LUIS DE LOS SANTOS FELIZ</t>
  </si>
  <si>
    <t>1137-2023</t>
  </si>
  <si>
    <t>1138-2023</t>
  </si>
  <si>
    <t>ANA YORANNY GOMEZ DE LOS SANTOS</t>
  </si>
  <si>
    <t>1139-2023</t>
  </si>
  <si>
    <t>YARELINA CASTILLO ZALZUELA</t>
  </si>
  <si>
    <t>ESMARLYN ILIANA VILORIA OTAÑEZ</t>
  </si>
  <si>
    <t>1141-2023</t>
  </si>
  <si>
    <t>OPERADORA DE EQUIPOS DE COMUNICACIÓN</t>
  </si>
  <si>
    <t>ESNEIDA GUERRERO</t>
  </si>
  <si>
    <t>1143-2023</t>
  </si>
  <si>
    <t>1066-2023</t>
  </si>
  <si>
    <t>MARQUI RAUL GUTIERREZ SANTOS</t>
  </si>
  <si>
    <t>1144-2023</t>
  </si>
  <si>
    <t>YRIEL LUIS CABRERA VALDEZ</t>
  </si>
  <si>
    <t>DPTO. DE TECNOLOGIA</t>
  </si>
  <si>
    <t>ASESOR DE TECOLOGIA</t>
  </si>
  <si>
    <t>1147-2023</t>
  </si>
  <si>
    <t>ANGELIANA MARIA ARIAS MARTINEZ</t>
  </si>
  <si>
    <t>1148-2023</t>
  </si>
  <si>
    <t>JUNIOR MISAEL CAPELLAN VASQUEZ</t>
  </si>
  <si>
    <t>1149-2023</t>
  </si>
  <si>
    <t>ALBA NIDIA ALTAGRACIA LAGARES</t>
  </si>
  <si>
    <t>1150-2023</t>
  </si>
  <si>
    <t>RUDY ARMANDO PANIAGUA SANCHEZ</t>
  </si>
  <si>
    <t>1152-2023</t>
  </si>
  <si>
    <t>HENRY FERNANDEZ HERNANDEZ</t>
  </si>
  <si>
    <t>1153-2023</t>
  </si>
  <si>
    <t>MARIA ESTHER GARCIA MORA</t>
  </si>
  <si>
    <t>1154-2023</t>
  </si>
  <si>
    <t>YENNY ELIZABETH MEJIA ROSARIO</t>
  </si>
  <si>
    <t>1155-2023</t>
  </si>
  <si>
    <t>ORLANDO CANELA ROSARIO</t>
  </si>
  <si>
    <t>1156-2023</t>
  </si>
  <si>
    <t>JESSICA ANTONIA REYNOSO PAREDES</t>
  </si>
  <si>
    <t>SANTIAGO ANIBAL OZUNA FAMILIA</t>
  </si>
  <si>
    <t>LIBRE ACCESO A LA INFORMACION</t>
  </si>
  <si>
    <t>MIGUEL ANGEL ANDUJAR GATON</t>
  </si>
  <si>
    <t>1157-2024</t>
  </si>
  <si>
    <t>DIONISIO JESUS GRULLON RUIZ</t>
  </si>
  <si>
    <t>1158-2024</t>
  </si>
  <si>
    <t>PABEL MORIS HERNANDEZ</t>
  </si>
  <si>
    <t>1159-2024</t>
  </si>
  <si>
    <t>KENIA YIRAIME DE LEON</t>
  </si>
  <si>
    <t>1160-2024</t>
  </si>
  <si>
    <t>KARILYN YULEISI ADAMES HILARIO</t>
  </si>
  <si>
    <t>1161-2024</t>
  </si>
  <si>
    <t>JOSE JULIAN REYES PACHECO</t>
  </si>
  <si>
    <t>ELECTRICISTA</t>
  </si>
  <si>
    <t>1163-2024</t>
  </si>
  <si>
    <t>LIVIAN MELANIE RODRIGUEZ RUIZ</t>
  </si>
  <si>
    <t>1164-2024</t>
  </si>
  <si>
    <t>ROSSY EMELY RAMIREZ</t>
  </si>
  <si>
    <t>1166-2024</t>
  </si>
  <si>
    <t>HADASA ESTHER PEÑA</t>
  </si>
  <si>
    <t>1170-2024</t>
  </si>
  <si>
    <t>JAIME CARLOS SANTANA</t>
  </si>
  <si>
    <t>1167-2024</t>
  </si>
  <si>
    <t>NOEMI SANTOS COLLADO</t>
  </si>
  <si>
    <t>1168-2024</t>
  </si>
  <si>
    <t>ASISTENTE DEL DIRECTOR EJECUTIVO</t>
  </si>
  <si>
    <t>ANGELICA VASQUEZ ORTIZ</t>
  </si>
  <si>
    <t>OSDARLYN PULOLS MEJIA</t>
  </si>
  <si>
    <t>JOSE AGUSTIN RODRIGUEZ MADERA</t>
  </si>
  <si>
    <t>Cantidad de Servidores Públicos Fijos: 403</t>
  </si>
  <si>
    <t>Correspondiente al mes de marzo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</si>
</sst>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\ &quot;€&quot;"/>
    <numFmt numFmtId="167" formatCode="_(&quot;RD$&quot;* #,##0.00_);_(&quot;RD$&quot;* \(#,##0.00\);_(&quot;RD$&quot;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b/>
      <sz val="18"/>
      <color theme="1" tint="4.9989318521683403E-2"/>
      <name val="Arial"/>
      <family val="2"/>
    </font>
    <font>
      <sz val="18"/>
      <color rgb="FFC00000"/>
      <name val="Arial"/>
      <family val="2"/>
    </font>
    <font>
      <b/>
      <sz val="18"/>
      <color rgb="FFC00000"/>
      <name val="Arial"/>
      <family val="2"/>
    </font>
    <font>
      <b/>
      <sz val="18"/>
      <color rgb="FF002060"/>
      <name val="Arial"/>
      <family val="2"/>
    </font>
    <font>
      <sz val="18"/>
      <color rgb="FF002060"/>
      <name val="Arial"/>
      <family val="2"/>
    </font>
    <font>
      <b/>
      <sz val="18"/>
      <color theme="1"/>
      <name val="Arial"/>
      <family val="2"/>
    </font>
    <font>
      <b/>
      <sz val="18"/>
      <color theme="2" tint="-0.899990844447157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8" fillId="0" borderId="0" xfId="0" applyFont="1" applyFill="1"/>
    <xf numFmtId="166" fontId="8" fillId="0" borderId="0" xfId="0" applyNumberFormat="1" applyFont="1" applyFill="1"/>
    <xf numFmtId="4" fontId="8" fillId="0" borderId="0" xfId="0" applyNumberFormat="1" applyFont="1" applyFill="1"/>
    <xf numFmtId="4" fontId="9" fillId="0" borderId="0" xfId="0" applyNumberFormat="1" applyFont="1" applyFill="1"/>
    <xf numFmtId="4" fontId="8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/>
    <xf numFmtId="4" fontId="8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39" fontId="11" fillId="0" borderId="1" xfId="1" applyNumberFormat="1" applyFont="1" applyFill="1" applyBorder="1" applyAlignment="1">
      <alignment horizontal="right" vertical="center"/>
    </xf>
    <xf numFmtId="39" fontId="9" fillId="0" borderId="1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 wrapText="1"/>
    </xf>
    <xf numFmtId="167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/>
    <xf numFmtId="39" fontId="11" fillId="0" borderId="9" xfId="1" applyNumberFormat="1" applyFont="1" applyFill="1" applyBorder="1" applyAlignment="1">
      <alignment horizontal="right" vertical="center"/>
    </xf>
    <xf numFmtId="4" fontId="12" fillId="0" borderId="0" xfId="0" applyNumberFormat="1" applyFont="1" applyFill="1"/>
    <xf numFmtId="4" fontId="13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4" fontId="14" fillId="0" borderId="0" xfId="0" applyNumberFormat="1" applyFont="1" applyFill="1"/>
    <xf numFmtId="4" fontId="15" fillId="0" borderId="0" xfId="0" applyNumberFormat="1" applyFont="1" applyFill="1"/>
    <xf numFmtId="39" fontId="14" fillId="0" borderId="1" xfId="1" applyNumberFormat="1" applyFont="1" applyFill="1" applyBorder="1" applyAlignment="1">
      <alignment horizontal="right" vertical="center"/>
    </xf>
    <xf numFmtId="4" fontId="14" fillId="0" borderId="0" xfId="0" applyNumberFormat="1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4" fontId="10" fillId="0" borderId="0" xfId="0" applyNumberFormat="1" applyFont="1" applyFill="1"/>
    <xf numFmtId="39" fontId="16" fillId="0" borderId="1" xfId="1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39" fontId="17" fillId="0" borderId="1" xfId="1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4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39" fontId="10" fillId="0" borderId="1" xfId="1" applyNumberFormat="1" applyFont="1" applyFill="1" applyBorder="1" applyAlignment="1">
      <alignment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39" fontId="10" fillId="0" borderId="1" xfId="1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39" fontId="10" fillId="0" borderId="2" xfId="1" applyNumberFormat="1" applyFont="1" applyFill="1" applyBorder="1" applyAlignment="1">
      <alignment wrapText="1"/>
    </xf>
    <xf numFmtId="0" fontId="9" fillId="0" borderId="0" xfId="0" applyFont="1" applyFill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4" fontId="16" fillId="2" borderId="4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horizontal="right" vertical="center" wrapText="1"/>
    </xf>
  </cellXfs>
  <cellStyles count="11">
    <cellStyle name="Currency 2" xfId="9" xr:uid="{12D22D2A-66B1-43E2-B020-9A34954CA332}"/>
    <cellStyle name="Millares 2" xfId="6" xr:uid="{E96741D4-E209-47A3-99A6-F9C9E91038BD}"/>
    <cellStyle name="Moneda" xfId="1" builtinId="4"/>
    <cellStyle name="Moneda 2" xfId="2" xr:uid="{00000000-0005-0000-0000-000001000000}"/>
    <cellStyle name="Moneda 3" xfId="4" xr:uid="{00000000-0005-0000-0000-000002000000}"/>
    <cellStyle name="Moneda 3 2" xfId="7" xr:uid="{B38532D7-B07F-46AD-AA40-F85B749CE0B1}"/>
    <cellStyle name="Normal" xfId="0" builtinId="0"/>
    <cellStyle name="Normal 2" xfId="3" xr:uid="{00000000-0005-0000-0000-000004000000}"/>
    <cellStyle name="Normal 2 2" xfId="10" xr:uid="{B23E6A1A-C751-48A0-902B-3E105D8092DC}"/>
    <cellStyle name="Normal 3" xfId="8" xr:uid="{9DB118AF-83A8-480C-BAC5-57F69AC4B2F1}"/>
    <cellStyle name="Normal 4" xfId="5" xr:uid="{95F5674C-A3FB-4CD6-B4B4-5A783B318340}"/>
  </cellStyles>
  <dxfs count="1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89DB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2590800</xdr:colOff>
      <xdr:row>1</xdr:row>
      <xdr:rowOff>169589</xdr:rowOff>
    </xdr:from>
    <xdr:to>
      <xdr:col>8</xdr:col>
      <xdr:colOff>1811582</xdr:colOff>
      <xdr:row>6</xdr:row>
      <xdr:rowOff>207782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40613" y="455339"/>
          <a:ext cx="3673719" cy="15383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2209800</xdr:colOff>
      <xdr:row>2</xdr:row>
      <xdr:rowOff>115409</xdr:rowOff>
    </xdr:from>
    <xdr:to>
      <xdr:col>4</xdr:col>
      <xdr:colOff>782003</xdr:colOff>
      <xdr:row>6</xdr:row>
      <xdr:rowOff>118366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8D1AA78-ED79-FDDA-7474-141D29A3E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7238" y="686909"/>
          <a:ext cx="1405890" cy="1217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30"/>
  <sheetViews>
    <sheetView tabSelected="1" topLeftCell="B1" zoomScale="40" zoomScaleNormal="40" zoomScaleSheetLayoutView="50" workbookViewId="0">
      <pane ySplit="12" topLeftCell="A419" activePane="bottomLeft" state="frozen"/>
      <selection activeCell="K1" sqref="K1"/>
      <selection pane="bottomLeft" activeCell="E419" sqref="E419"/>
    </sheetView>
  </sheetViews>
  <sheetFormatPr baseColWidth="10" defaultColWidth="11.42578125" defaultRowHeight="23.25" x14ac:dyDescent="0.35"/>
  <cols>
    <col min="1" max="1" width="33.140625" style="1" hidden="1" customWidth="1"/>
    <col min="2" max="2" width="89.42578125" style="1" customWidth="1"/>
    <col min="3" max="3" width="60.42578125" style="1" customWidth="1"/>
    <col min="4" max="4" width="42.5703125" style="1" customWidth="1"/>
    <col min="5" max="5" width="34.5703125" style="1" customWidth="1"/>
    <col min="6" max="6" width="36.42578125" style="1" customWidth="1"/>
    <col min="7" max="7" width="40.140625" style="1" customWidth="1"/>
    <col min="8" max="8" width="26.7109375" style="3" customWidth="1"/>
    <col min="9" max="9" width="30.42578125" style="3" customWidth="1"/>
    <col min="10" max="10" width="33.85546875" style="3" customWidth="1"/>
    <col min="11" max="11" width="26.5703125" style="3" customWidth="1"/>
    <col min="12" max="12" width="26.42578125" style="36" customWidth="1"/>
    <col min="13" max="13" width="26.85546875" style="3" customWidth="1"/>
    <col min="14" max="14" width="24.85546875" style="3" customWidth="1"/>
    <col min="15" max="15" width="26.42578125" style="31" customWidth="1"/>
    <col min="16" max="16" width="30.5703125" style="3" customWidth="1"/>
    <col min="17" max="17" width="27.140625" style="28" customWidth="1"/>
    <col min="18" max="18" width="26.7109375" style="3" customWidth="1"/>
    <col min="19" max="19" width="30.5703125" style="5" customWidth="1"/>
    <col min="20" max="20" width="18.42578125" style="3" customWidth="1"/>
    <col min="21" max="16384" width="11.42578125" style="1"/>
  </cols>
  <sheetData>
    <row r="1" spans="1:20" x14ac:dyDescent="0.35">
      <c r="C1" s="1" t="s">
        <v>756</v>
      </c>
    </row>
    <row r="2" spans="1:20" x14ac:dyDescent="0.35">
      <c r="Q2" s="3"/>
    </row>
    <row r="3" spans="1:20" x14ac:dyDescent="0.35">
      <c r="B3" s="2"/>
    </row>
    <row r="4" spans="1:20" ht="24" thickBot="1" x14ac:dyDescent="0.4">
      <c r="B4" s="2"/>
      <c r="C4" s="6"/>
      <c r="J4" s="7"/>
      <c r="O4" s="32"/>
    </row>
    <row r="5" spans="1:20" ht="24" thickBot="1" x14ac:dyDescent="0.4">
      <c r="B5" s="2"/>
      <c r="C5" s="2"/>
      <c r="F5" s="3"/>
      <c r="J5" s="7"/>
      <c r="O5" s="32"/>
    </row>
    <row r="6" spans="1:20" ht="24" thickBot="1" x14ac:dyDescent="0.4">
      <c r="B6" s="2"/>
      <c r="J6" s="7"/>
      <c r="O6" s="32"/>
    </row>
    <row r="7" spans="1:20" x14ac:dyDescent="0.35">
      <c r="B7" s="2"/>
    </row>
    <row r="8" spans="1:20" x14ac:dyDescent="0.35">
      <c r="A8" s="58" t="s">
        <v>0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  <row r="9" spans="1:20" ht="24" thickBot="1" x14ac:dyDescent="0.4">
      <c r="A9" s="58" t="s">
        <v>990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spans="1:20" ht="24" thickBot="1" x14ac:dyDescent="0.4">
      <c r="A10" s="69" t="s">
        <v>1</v>
      </c>
      <c r="B10" s="68" t="s">
        <v>2</v>
      </c>
      <c r="C10" s="70" t="s">
        <v>3</v>
      </c>
      <c r="D10" s="70" t="s">
        <v>4</v>
      </c>
      <c r="E10" s="74" t="s">
        <v>14</v>
      </c>
      <c r="F10" s="74" t="s">
        <v>5</v>
      </c>
      <c r="G10" s="68" t="s">
        <v>6</v>
      </c>
      <c r="H10" s="59" t="s">
        <v>7</v>
      </c>
      <c r="I10" s="59" t="s">
        <v>8</v>
      </c>
      <c r="J10" s="65" t="s">
        <v>9</v>
      </c>
      <c r="K10" s="66"/>
      <c r="L10" s="66"/>
      <c r="M10" s="66"/>
      <c r="N10" s="66"/>
      <c r="O10" s="67"/>
      <c r="P10" s="62" t="s">
        <v>10</v>
      </c>
      <c r="Q10" s="59" t="s">
        <v>11</v>
      </c>
      <c r="R10" s="59"/>
      <c r="S10" s="59" t="s">
        <v>12</v>
      </c>
      <c r="T10" s="59" t="s">
        <v>13</v>
      </c>
    </row>
    <row r="11" spans="1:20" ht="23.45" customHeight="1" thickBot="1" x14ac:dyDescent="0.4">
      <c r="A11" s="69"/>
      <c r="B11" s="68"/>
      <c r="C11" s="71"/>
      <c r="D11" s="71"/>
      <c r="E11" s="77"/>
      <c r="F11" s="75"/>
      <c r="G11" s="68"/>
      <c r="H11" s="59"/>
      <c r="I11" s="59"/>
      <c r="J11" s="59" t="s">
        <v>15</v>
      </c>
      <c r="K11" s="59"/>
      <c r="L11" s="60" t="s">
        <v>16</v>
      </c>
      <c r="M11" s="59" t="s">
        <v>17</v>
      </c>
      <c r="N11" s="59"/>
      <c r="O11" s="60" t="s">
        <v>18</v>
      </c>
      <c r="P11" s="63"/>
      <c r="Q11" s="62" t="s">
        <v>19</v>
      </c>
      <c r="R11" s="62" t="s">
        <v>20</v>
      </c>
      <c r="S11" s="59"/>
      <c r="T11" s="59"/>
    </row>
    <row r="12" spans="1:20" s="8" customFormat="1" ht="93.75" customHeight="1" thickBot="1" x14ac:dyDescent="0.4">
      <c r="A12" s="69"/>
      <c r="B12" s="68"/>
      <c r="C12" s="72"/>
      <c r="D12" s="73"/>
      <c r="E12" s="41" t="s">
        <v>21</v>
      </c>
      <c r="F12" s="76"/>
      <c r="G12" s="68"/>
      <c r="H12" s="59"/>
      <c r="I12" s="59"/>
      <c r="J12" s="42" t="s">
        <v>22</v>
      </c>
      <c r="K12" s="42" t="s">
        <v>23</v>
      </c>
      <c r="L12" s="61"/>
      <c r="M12" s="42" t="s">
        <v>24</v>
      </c>
      <c r="N12" s="42" t="s">
        <v>25</v>
      </c>
      <c r="O12" s="61"/>
      <c r="P12" s="64"/>
      <c r="Q12" s="63"/>
      <c r="R12" s="64"/>
      <c r="S12" s="59"/>
      <c r="T12" s="59"/>
    </row>
    <row r="13" spans="1:20" s="8" customFormat="1" ht="47.25" thickBot="1" x14ac:dyDescent="0.4">
      <c r="A13" s="44" t="s">
        <v>26</v>
      </c>
      <c r="B13" s="45" t="s">
        <v>759</v>
      </c>
      <c r="C13" s="45" t="s">
        <v>27</v>
      </c>
      <c r="D13" s="45" t="s">
        <v>28</v>
      </c>
      <c r="E13" s="46" t="s">
        <v>29</v>
      </c>
      <c r="F13" s="47" t="s">
        <v>30</v>
      </c>
      <c r="G13" s="48">
        <v>200000</v>
      </c>
      <c r="H13" s="49">
        <v>35677.15</v>
      </c>
      <c r="I13" s="49">
        <v>25</v>
      </c>
      <c r="J13" s="49">
        <f t="shared" ref="J13:J18" si="0">ROUNDUP(G13*2.87%,2)</f>
        <v>5740</v>
      </c>
      <c r="K13" s="49">
        <f t="shared" ref="K13:K77" si="1">ROUNDUP(G13*7.1%,2)</f>
        <v>14200</v>
      </c>
      <c r="L13" s="49">
        <v>928.92</v>
      </c>
      <c r="M13" s="49">
        <v>5685.41</v>
      </c>
      <c r="N13" s="49">
        <v>13259.72</v>
      </c>
      <c r="O13" s="49">
        <v>0</v>
      </c>
      <c r="P13" s="49">
        <f>SUM(J13:O13)</f>
        <v>39814.049999999996</v>
      </c>
      <c r="Q13" s="49">
        <v>47325.31</v>
      </c>
      <c r="R13" s="49">
        <f t="shared" ref="R13:R71" si="2">+K13+L13+N13</f>
        <v>28388.639999999999</v>
      </c>
      <c r="S13" s="50">
        <f t="shared" ref="S13:S18" si="3">ROUNDUP(G13-Q13,2)</f>
        <v>152674.69</v>
      </c>
      <c r="T13" s="51">
        <v>111</v>
      </c>
    </row>
    <row r="14" spans="1:20" s="8" customFormat="1" ht="47.25" thickBot="1" x14ac:dyDescent="0.4">
      <c r="A14" s="44" t="s">
        <v>842</v>
      </c>
      <c r="B14" s="45" t="s">
        <v>843</v>
      </c>
      <c r="C14" s="45" t="s">
        <v>27</v>
      </c>
      <c r="D14" s="45" t="s">
        <v>361</v>
      </c>
      <c r="E14" s="47" t="s">
        <v>29</v>
      </c>
      <c r="F14" s="47" t="s">
        <v>35</v>
      </c>
      <c r="G14" s="48">
        <v>25000</v>
      </c>
      <c r="H14" s="49">
        <v>0</v>
      </c>
      <c r="I14" s="49">
        <v>25</v>
      </c>
      <c r="J14" s="49">
        <f t="shared" si="0"/>
        <v>717.5</v>
      </c>
      <c r="K14" s="49">
        <f t="shared" si="1"/>
        <v>1775</v>
      </c>
      <c r="L14" s="49">
        <f>+G14*1.2%</f>
        <v>300</v>
      </c>
      <c r="M14" s="49">
        <f>+G14*3.04%</f>
        <v>760</v>
      </c>
      <c r="N14" s="49">
        <f>+G14*7.09%</f>
        <v>1772.5000000000002</v>
      </c>
      <c r="O14" s="49">
        <v>0</v>
      </c>
      <c r="P14" s="49">
        <f>+H14+I14+J14+K14+L14+M14+N14+O14</f>
        <v>5350</v>
      </c>
      <c r="Q14" s="49">
        <f t="shared" ref="Q14:Q77" si="4">ROUNDUP(H14+I14+J14+M14+O14,2)</f>
        <v>1502.5</v>
      </c>
      <c r="R14" s="49">
        <f t="shared" ref="R14:R19" si="5">+K14+L14+N14</f>
        <v>3847.5</v>
      </c>
      <c r="S14" s="50">
        <f t="shared" si="3"/>
        <v>23497.5</v>
      </c>
      <c r="T14" s="51">
        <v>111</v>
      </c>
    </row>
    <row r="15" spans="1:20" s="8" customFormat="1" ht="60.75" customHeight="1" thickBot="1" x14ac:dyDescent="0.4">
      <c r="A15" s="44" t="s">
        <v>924</v>
      </c>
      <c r="B15" s="45" t="s">
        <v>923</v>
      </c>
      <c r="C15" s="45" t="s">
        <v>27</v>
      </c>
      <c r="D15" s="45" t="s">
        <v>88</v>
      </c>
      <c r="E15" s="47" t="s">
        <v>34</v>
      </c>
      <c r="F15" s="47" t="s">
        <v>35</v>
      </c>
      <c r="G15" s="48">
        <v>30000</v>
      </c>
      <c r="H15" s="49">
        <v>0</v>
      </c>
      <c r="I15" s="49">
        <v>25</v>
      </c>
      <c r="J15" s="49">
        <f t="shared" si="0"/>
        <v>861</v>
      </c>
      <c r="K15" s="49">
        <f>ROUNDUP(G15*7.1%,2)</f>
        <v>2130</v>
      </c>
      <c r="L15" s="49">
        <f>+G15*1.2%</f>
        <v>360</v>
      </c>
      <c r="M15" s="49">
        <f>+G15*3.04%</f>
        <v>912</v>
      </c>
      <c r="N15" s="49">
        <f>+G15*7.09%</f>
        <v>2127</v>
      </c>
      <c r="O15" s="49">
        <v>0</v>
      </c>
      <c r="P15" s="49">
        <f>+H15+I15+J15+K15+L15+M15+N15+O15</f>
        <v>6415</v>
      </c>
      <c r="Q15" s="49">
        <f t="shared" si="4"/>
        <v>1798</v>
      </c>
      <c r="R15" s="49">
        <f t="shared" si="5"/>
        <v>4617</v>
      </c>
      <c r="S15" s="50">
        <f t="shared" si="3"/>
        <v>28202</v>
      </c>
      <c r="T15" s="51">
        <v>111</v>
      </c>
    </row>
    <row r="16" spans="1:20" s="8" customFormat="1" ht="63" customHeight="1" thickBot="1" x14ac:dyDescent="0.4">
      <c r="A16" s="44" t="s">
        <v>31</v>
      </c>
      <c r="B16" s="45" t="s">
        <v>32</v>
      </c>
      <c r="C16" s="52" t="s">
        <v>27</v>
      </c>
      <c r="D16" s="52" t="s">
        <v>985</v>
      </c>
      <c r="E16" s="52" t="s">
        <v>34</v>
      </c>
      <c r="F16" s="52" t="s">
        <v>35</v>
      </c>
      <c r="G16" s="48">
        <v>45000</v>
      </c>
      <c r="H16" s="49">
        <v>1148.33</v>
      </c>
      <c r="I16" s="49">
        <v>25</v>
      </c>
      <c r="J16" s="49">
        <f t="shared" si="0"/>
        <v>1291.5</v>
      </c>
      <c r="K16" s="49">
        <f>ROUNDUP(G16*7.1%,2)</f>
        <v>3195</v>
      </c>
      <c r="L16" s="49">
        <f>+G16*1.2%</f>
        <v>540</v>
      </c>
      <c r="M16" s="49">
        <f>+G16*3.04%</f>
        <v>1368</v>
      </c>
      <c r="N16" s="49">
        <f>+G16*7.09%</f>
        <v>3190.5</v>
      </c>
      <c r="O16" s="49">
        <v>0</v>
      </c>
      <c r="P16" s="49">
        <f>+H16+I16+J16+K16+L16+M16+N16+O16</f>
        <v>10758.33</v>
      </c>
      <c r="Q16" s="49">
        <f t="shared" si="4"/>
        <v>3832.83</v>
      </c>
      <c r="R16" s="49">
        <f t="shared" si="5"/>
        <v>6925.5</v>
      </c>
      <c r="S16" s="50">
        <f t="shared" si="3"/>
        <v>41167.17</v>
      </c>
      <c r="T16" s="51">
        <v>111</v>
      </c>
    </row>
    <row r="17" spans="1:20" s="8" customFormat="1" ht="33.75" customHeight="1" thickBot="1" x14ac:dyDescent="0.4">
      <c r="A17" s="44" t="s">
        <v>905</v>
      </c>
      <c r="B17" s="45" t="s">
        <v>906</v>
      </c>
      <c r="C17" s="45" t="s">
        <v>27</v>
      </c>
      <c r="D17" s="45" t="s">
        <v>77</v>
      </c>
      <c r="E17" s="47" t="s">
        <v>34</v>
      </c>
      <c r="F17" s="47" t="s">
        <v>40</v>
      </c>
      <c r="G17" s="48">
        <v>70000</v>
      </c>
      <c r="H17" s="49">
        <v>5368.45</v>
      </c>
      <c r="I17" s="49">
        <v>25</v>
      </c>
      <c r="J17" s="49">
        <f t="shared" si="0"/>
        <v>2009</v>
      </c>
      <c r="K17" s="49">
        <f>ROUNDUP(G17*7.1%,2)</f>
        <v>4970</v>
      </c>
      <c r="L17" s="49">
        <f>+G17*1.2%</f>
        <v>840</v>
      </c>
      <c r="M17" s="49">
        <f>+G17*3.04%</f>
        <v>2128</v>
      </c>
      <c r="N17" s="49">
        <f>+G17*7.09%</f>
        <v>4963</v>
      </c>
      <c r="O17" s="49">
        <v>0</v>
      </c>
      <c r="P17" s="49">
        <f>+H17+I17+J17+K17+L17+M17+N17+O17</f>
        <v>20303.45</v>
      </c>
      <c r="Q17" s="49">
        <f t="shared" si="4"/>
        <v>9530.4500000000007</v>
      </c>
      <c r="R17" s="49">
        <f t="shared" si="5"/>
        <v>10773</v>
      </c>
      <c r="S17" s="50">
        <f t="shared" si="3"/>
        <v>60469.55</v>
      </c>
      <c r="T17" s="51">
        <v>111</v>
      </c>
    </row>
    <row r="18" spans="1:20" s="8" customFormat="1" ht="47.25" thickBot="1" x14ac:dyDescent="0.4">
      <c r="A18" s="44" t="s">
        <v>851</v>
      </c>
      <c r="B18" s="45" t="s">
        <v>852</v>
      </c>
      <c r="C18" s="45" t="s">
        <v>27</v>
      </c>
      <c r="D18" s="45" t="s">
        <v>382</v>
      </c>
      <c r="E18" s="47" t="s">
        <v>29</v>
      </c>
      <c r="F18" s="47" t="s">
        <v>35</v>
      </c>
      <c r="G18" s="48">
        <v>18000</v>
      </c>
      <c r="H18" s="49">
        <v>0</v>
      </c>
      <c r="I18" s="49">
        <v>25</v>
      </c>
      <c r="J18" s="49">
        <f t="shared" si="0"/>
        <v>516.6</v>
      </c>
      <c r="K18" s="49">
        <f t="shared" si="1"/>
        <v>1278</v>
      </c>
      <c r="L18" s="49">
        <f>+G18*1.2%</f>
        <v>216</v>
      </c>
      <c r="M18" s="49">
        <f>+G18*3.04%</f>
        <v>547.20000000000005</v>
      </c>
      <c r="N18" s="49">
        <f>+G18*7.09%</f>
        <v>1276.2</v>
      </c>
      <c r="O18" s="49">
        <v>0</v>
      </c>
      <c r="P18" s="49">
        <f>+H18+I18+J18+K18+L18+M18+N18+O18</f>
        <v>3859</v>
      </c>
      <c r="Q18" s="49">
        <f t="shared" si="4"/>
        <v>1088.8</v>
      </c>
      <c r="R18" s="49">
        <f t="shared" si="5"/>
        <v>2770.2</v>
      </c>
      <c r="S18" s="50">
        <f t="shared" si="3"/>
        <v>16911.2</v>
      </c>
      <c r="T18" s="51">
        <v>111</v>
      </c>
    </row>
    <row r="19" spans="1:20" s="8" customFormat="1" ht="47.25" thickBot="1" x14ac:dyDescent="0.4">
      <c r="A19" s="44" t="s">
        <v>36</v>
      </c>
      <c r="B19" s="45" t="s">
        <v>37</v>
      </c>
      <c r="C19" s="45" t="s">
        <v>38</v>
      </c>
      <c r="D19" s="45" t="s">
        <v>39</v>
      </c>
      <c r="E19" s="47" t="s">
        <v>29</v>
      </c>
      <c r="F19" s="47" t="s">
        <v>40</v>
      </c>
      <c r="G19" s="48">
        <v>65000</v>
      </c>
      <c r="H19" s="49">
        <v>4427.55</v>
      </c>
      <c r="I19" s="49">
        <v>25</v>
      </c>
      <c r="J19" s="49">
        <f t="shared" ref="J19:J71" si="6">ROUNDUP(G19*2.87%,2)</f>
        <v>1865.5</v>
      </c>
      <c r="K19" s="49">
        <f t="shared" si="1"/>
        <v>4615</v>
      </c>
      <c r="L19" s="49">
        <v>780</v>
      </c>
      <c r="M19" s="49">
        <f t="shared" ref="M19:M70" si="7">+G19*3.04%</f>
        <v>1976</v>
      </c>
      <c r="N19" s="49">
        <f t="shared" ref="N19:N70" si="8">+G19*7.09%</f>
        <v>4608.5</v>
      </c>
      <c r="O19" s="49">
        <v>0</v>
      </c>
      <c r="P19" s="49">
        <f t="shared" ref="P19:P31" si="9">+H19+I19+J19+K19+L19+M19+N19+O19</f>
        <v>18297.55</v>
      </c>
      <c r="Q19" s="49">
        <f t="shared" si="4"/>
        <v>8294.0499999999993</v>
      </c>
      <c r="R19" s="49">
        <f t="shared" si="5"/>
        <v>10003.5</v>
      </c>
      <c r="S19" s="50">
        <f t="shared" ref="S19:S71" si="10">ROUNDUP(G19-Q19,2)</f>
        <v>56705.95</v>
      </c>
      <c r="T19" s="51">
        <v>111</v>
      </c>
    </row>
    <row r="20" spans="1:20" s="8" customFormat="1" ht="47.25" thickBot="1" x14ac:dyDescent="0.4">
      <c r="A20" s="44" t="s">
        <v>41</v>
      </c>
      <c r="B20" s="45" t="s">
        <v>42</v>
      </c>
      <c r="C20" s="45" t="s">
        <v>38</v>
      </c>
      <c r="D20" s="45" t="s">
        <v>43</v>
      </c>
      <c r="E20" s="47" t="s">
        <v>34</v>
      </c>
      <c r="F20" s="47" t="s">
        <v>44</v>
      </c>
      <c r="G20" s="48">
        <v>22000</v>
      </c>
      <c r="H20" s="49">
        <v>0</v>
      </c>
      <c r="I20" s="49">
        <v>25</v>
      </c>
      <c r="J20" s="49">
        <f t="shared" si="6"/>
        <v>631.4</v>
      </c>
      <c r="K20" s="49">
        <f t="shared" si="1"/>
        <v>1562</v>
      </c>
      <c r="L20" s="49">
        <f>+G20*1.2%</f>
        <v>264</v>
      </c>
      <c r="M20" s="49">
        <f t="shared" si="7"/>
        <v>668.8</v>
      </c>
      <c r="N20" s="49">
        <f t="shared" si="8"/>
        <v>1559.8000000000002</v>
      </c>
      <c r="O20" s="49">
        <v>0</v>
      </c>
      <c r="P20" s="49">
        <f t="shared" si="9"/>
        <v>4711</v>
      </c>
      <c r="Q20" s="49">
        <f t="shared" si="4"/>
        <v>1325.2</v>
      </c>
      <c r="R20" s="49">
        <f t="shared" si="2"/>
        <v>3385.8</v>
      </c>
      <c r="S20" s="50">
        <f t="shared" si="10"/>
        <v>20674.8</v>
      </c>
      <c r="T20" s="51">
        <v>111</v>
      </c>
    </row>
    <row r="21" spans="1:20" s="8" customFormat="1" ht="47.25" thickBot="1" x14ac:dyDescent="0.4">
      <c r="A21" s="44" t="s">
        <v>45</v>
      </c>
      <c r="B21" s="45" t="s">
        <v>46</v>
      </c>
      <c r="C21" s="45" t="s">
        <v>47</v>
      </c>
      <c r="D21" s="45" t="s">
        <v>48</v>
      </c>
      <c r="E21" s="47" t="s">
        <v>29</v>
      </c>
      <c r="F21" s="47" t="s">
        <v>30</v>
      </c>
      <c r="G21" s="48">
        <v>100000</v>
      </c>
      <c r="H21" s="49">
        <v>12105.44</v>
      </c>
      <c r="I21" s="49">
        <v>25</v>
      </c>
      <c r="J21" s="49">
        <f t="shared" si="6"/>
        <v>2870</v>
      </c>
      <c r="K21" s="49">
        <f t="shared" si="1"/>
        <v>7100</v>
      </c>
      <c r="L21" s="49">
        <v>928.92</v>
      </c>
      <c r="M21" s="49">
        <f>+G21*3.04%</f>
        <v>3040</v>
      </c>
      <c r="N21" s="49">
        <f>+G21*7.09%</f>
        <v>7090.0000000000009</v>
      </c>
      <c r="O21" s="49">
        <v>0</v>
      </c>
      <c r="P21" s="49">
        <f t="shared" si="9"/>
        <v>33159.360000000001</v>
      </c>
      <c r="Q21" s="49">
        <f t="shared" si="4"/>
        <v>18040.439999999999</v>
      </c>
      <c r="R21" s="49">
        <f>+K21+L21+N21</f>
        <v>15118.920000000002</v>
      </c>
      <c r="S21" s="50">
        <f t="shared" si="10"/>
        <v>81959.56</v>
      </c>
      <c r="T21" s="51">
        <v>111</v>
      </c>
    </row>
    <row r="22" spans="1:20" s="8" customFormat="1" ht="47.25" thickBot="1" x14ac:dyDescent="0.4">
      <c r="A22" s="44" t="s">
        <v>49</v>
      </c>
      <c r="B22" s="45" t="s">
        <v>50</v>
      </c>
      <c r="C22" s="45" t="s">
        <v>47</v>
      </c>
      <c r="D22" s="45" t="s">
        <v>51</v>
      </c>
      <c r="E22" s="47" t="s">
        <v>29</v>
      </c>
      <c r="F22" s="47" t="s">
        <v>35</v>
      </c>
      <c r="G22" s="48">
        <v>25000</v>
      </c>
      <c r="H22" s="49">
        <v>0</v>
      </c>
      <c r="I22" s="49">
        <v>25</v>
      </c>
      <c r="J22" s="49">
        <f t="shared" si="6"/>
        <v>717.5</v>
      </c>
      <c r="K22" s="49">
        <f t="shared" si="1"/>
        <v>1775</v>
      </c>
      <c r="L22" s="49">
        <f>+G22*1.2%</f>
        <v>300</v>
      </c>
      <c r="M22" s="49">
        <f>+G22*3.04%</f>
        <v>760</v>
      </c>
      <c r="N22" s="49">
        <f>+G22*7.09%</f>
        <v>1772.5000000000002</v>
      </c>
      <c r="O22" s="49">
        <v>0</v>
      </c>
      <c r="P22" s="49">
        <f t="shared" si="9"/>
        <v>5350</v>
      </c>
      <c r="Q22" s="49">
        <f t="shared" si="4"/>
        <v>1502.5</v>
      </c>
      <c r="R22" s="49">
        <f>+K22+L22+N22</f>
        <v>3847.5</v>
      </c>
      <c r="S22" s="50">
        <f t="shared" si="10"/>
        <v>23497.5</v>
      </c>
      <c r="T22" s="51">
        <v>111</v>
      </c>
    </row>
    <row r="23" spans="1:20" s="8" customFormat="1" ht="45" customHeight="1" thickBot="1" x14ac:dyDescent="0.4">
      <c r="A23" s="44" t="s">
        <v>203</v>
      </c>
      <c r="B23" s="45" t="s">
        <v>204</v>
      </c>
      <c r="C23" s="45" t="s">
        <v>47</v>
      </c>
      <c r="D23" s="45" t="s">
        <v>54</v>
      </c>
      <c r="E23" s="47" t="s">
        <v>34</v>
      </c>
      <c r="F23" s="47" t="s">
        <v>35</v>
      </c>
      <c r="G23" s="48">
        <v>19000</v>
      </c>
      <c r="H23" s="49">
        <v>0</v>
      </c>
      <c r="I23" s="49">
        <v>25</v>
      </c>
      <c r="J23" s="49">
        <f t="shared" si="6"/>
        <v>545.29999999999995</v>
      </c>
      <c r="K23" s="49">
        <f t="shared" si="1"/>
        <v>1349</v>
      </c>
      <c r="L23" s="49">
        <f>+G23*1.2%</f>
        <v>228</v>
      </c>
      <c r="M23" s="49">
        <f>+G23*3.04%</f>
        <v>577.6</v>
      </c>
      <c r="N23" s="49">
        <f>+G23*7.09%</f>
        <v>1347.1000000000001</v>
      </c>
      <c r="O23" s="49">
        <v>0</v>
      </c>
      <c r="P23" s="49">
        <f>+H23+I23+J23+K23+L23+M23+N23+O23</f>
        <v>4072</v>
      </c>
      <c r="Q23" s="49">
        <f t="shared" si="4"/>
        <v>1147.9000000000001</v>
      </c>
      <c r="R23" s="49">
        <f>+K23+L23+N23</f>
        <v>2924.1000000000004</v>
      </c>
      <c r="S23" s="50">
        <f>ROUNDUP(G23-Q23,2)</f>
        <v>17852.099999999999</v>
      </c>
      <c r="T23" s="51">
        <v>111</v>
      </c>
    </row>
    <row r="24" spans="1:20" s="8" customFormat="1" ht="47.25" thickBot="1" x14ac:dyDescent="0.4">
      <c r="A24" s="44" t="s">
        <v>55</v>
      </c>
      <c r="B24" s="45" t="s">
        <v>56</v>
      </c>
      <c r="C24" s="45" t="s">
        <v>57</v>
      </c>
      <c r="D24" s="45" t="s">
        <v>58</v>
      </c>
      <c r="E24" s="47" t="s">
        <v>29</v>
      </c>
      <c r="F24" s="47" t="s">
        <v>30</v>
      </c>
      <c r="G24" s="48">
        <v>100000</v>
      </c>
      <c r="H24" s="49">
        <v>12105.44</v>
      </c>
      <c r="I24" s="49">
        <v>25</v>
      </c>
      <c r="J24" s="49">
        <f t="shared" si="6"/>
        <v>2870</v>
      </c>
      <c r="K24" s="49">
        <f t="shared" si="1"/>
        <v>7100</v>
      </c>
      <c r="L24" s="49">
        <v>928.92</v>
      </c>
      <c r="M24" s="49">
        <f t="shared" si="7"/>
        <v>3040</v>
      </c>
      <c r="N24" s="49">
        <f t="shared" si="8"/>
        <v>7090.0000000000009</v>
      </c>
      <c r="O24" s="49">
        <v>0</v>
      </c>
      <c r="P24" s="49">
        <f t="shared" si="9"/>
        <v>33159.360000000001</v>
      </c>
      <c r="Q24" s="49">
        <f t="shared" si="4"/>
        <v>18040.439999999999</v>
      </c>
      <c r="R24" s="49">
        <f t="shared" si="2"/>
        <v>15118.920000000002</v>
      </c>
      <c r="S24" s="50">
        <f t="shared" si="10"/>
        <v>81959.56</v>
      </c>
      <c r="T24" s="51">
        <v>111</v>
      </c>
    </row>
    <row r="25" spans="1:20" s="8" customFormat="1" ht="47.25" thickBot="1" x14ac:dyDescent="0.4">
      <c r="A25" s="44" t="s">
        <v>963</v>
      </c>
      <c r="B25" s="45" t="s">
        <v>964</v>
      </c>
      <c r="C25" s="45" t="s">
        <v>57</v>
      </c>
      <c r="D25" s="45" t="s">
        <v>63</v>
      </c>
      <c r="E25" s="47" t="s">
        <v>29</v>
      </c>
      <c r="F25" s="47" t="s">
        <v>35</v>
      </c>
      <c r="G25" s="48">
        <v>30000</v>
      </c>
      <c r="H25" s="49">
        <v>0</v>
      </c>
      <c r="I25" s="49">
        <v>25</v>
      </c>
      <c r="J25" s="49">
        <f t="shared" ref="J25" si="11">ROUNDUP(G25*2.87%,2)</f>
        <v>861</v>
      </c>
      <c r="K25" s="49">
        <f t="shared" ref="K25" si="12">ROUNDUP(G25*7.1%,2)</f>
        <v>2130</v>
      </c>
      <c r="L25" s="49">
        <f t="shared" ref="L25" si="13">+G25*1.2%</f>
        <v>360</v>
      </c>
      <c r="M25" s="49">
        <f t="shared" ref="M25" si="14">+G25*3.04%</f>
        <v>912</v>
      </c>
      <c r="N25" s="49">
        <f t="shared" ref="N25" si="15">+G25*7.09%</f>
        <v>2127</v>
      </c>
      <c r="O25" s="49">
        <v>0</v>
      </c>
      <c r="P25" s="49">
        <f t="shared" ref="P25" si="16">+H25+I25+J25+K25+L25+M25+N25+O25</f>
        <v>6415</v>
      </c>
      <c r="Q25" s="49">
        <f t="shared" si="4"/>
        <v>1798</v>
      </c>
      <c r="R25" s="49">
        <f t="shared" ref="R25" si="17">+K25+L25+N25</f>
        <v>4617</v>
      </c>
      <c r="S25" s="50">
        <f t="shared" ref="S25" si="18">ROUNDUP(G25-Q25,2)</f>
        <v>28202</v>
      </c>
      <c r="T25" s="51">
        <v>111</v>
      </c>
    </row>
    <row r="26" spans="1:20" s="8" customFormat="1" ht="47.25" thickBot="1" x14ac:dyDescent="0.4">
      <c r="A26" s="44" t="s">
        <v>61</v>
      </c>
      <c r="B26" s="45" t="s">
        <v>62</v>
      </c>
      <c r="C26" s="45" t="s">
        <v>57</v>
      </c>
      <c r="D26" s="45" t="s">
        <v>63</v>
      </c>
      <c r="E26" s="47" t="s">
        <v>29</v>
      </c>
      <c r="F26" s="47" t="s">
        <v>35</v>
      </c>
      <c r="G26" s="48">
        <v>30000</v>
      </c>
      <c r="H26" s="49">
        <v>0</v>
      </c>
      <c r="I26" s="49">
        <v>25</v>
      </c>
      <c r="J26" s="49">
        <f t="shared" si="6"/>
        <v>861</v>
      </c>
      <c r="K26" s="49">
        <f t="shared" si="1"/>
        <v>2130</v>
      </c>
      <c r="L26" s="49">
        <f t="shared" ref="L26:L31" si="19">+G26*1.2%</f>
        <v>360</v>
      </c>
      <c r="M26" s="49">
        <f t="shared" si="7"/>
        <v>912</v>
      </c>
      <c r="N26" s="49">
        <f t="shared" si="8"/>
        <v>2127</v>
      </c>
      <c r="O26" s="49">
        <v>0</v>
      </c>
      <c r="P26" s="49">
        <f t="shared" si="9"/>
        <v>6415</v>
      </c>
      <c r="Q26" s="49">
        <f t="shared" si="4"/>
        <v>1798</v>
      </c>
      <c r="R26" s="49">
        <f t="shared" si="2"/>
        <v>4617</v>
      </c>
      <c r="S26" s="50">
        <f t="shared" si="10"/>
        <v>28202</v>
      </c>
      <c r="T26" s="51">
        <v>111</v>
      </c>
    </row>
    <row r="27" spans="1:20" s="8" customFormat="1" ht="47.25" thickBot="1" x14ac:dyDescent="0.4">
      <c r="A27" s="44" t="s">
        <v>64</v>
      </c>
      <c r="B27" s="45" t="s">
        <v>65</v>
      </c>
      <c r="C27" s="45" t="s">
        <v>57</v>
      </c>
      <c r="D27" s="45" t="s">
        <v>54</v>
      </c>
      <c r="E27" s="47" t="s">
        <v>34</v>
      </c>
      <c r="F27" s="47" t="s">
        <v>35</v>
      </c>
      <c r="G27" s="48">
        <v>22000</v>
      </c>
      <c r="H27" s="49">
        <v>0</v>
      </c>
      <c r="I27" s="49">
        <v>25</v>
      </c>
      <c r="J27" s="49">
        <f t="shared" si="6"/>
        <v>631.4</v>
      </c>
      <c r="K27" s="49">
        <f t="shared" si="1"/>
        <v>1562</v>
      </c>
      <c r="L27" s="49">
        <f t="shared" si="19"/>
        <v>264</v>
      </c>
      <c r="M27" s="49">
        <f t="shared" si="7"/>
        <v>668.8</v>
      </c>
      <c r="N27" s="49">
        <f t="shared" si="8"/>
        <v>1559.8000000000002</v>
      </c>
      <c r="O27" s="49">
        <v>1715.46</v>
      </c>
      <c r="P27" s="49">
        <f t="shared" si="9"/>
        <v>6426.46</v>
      </c>
      <c r="Q27" s="49">
        <f t="shared" si="4"/>
        <v>3040.66</v>
      </c>
      <c r="R27" s="49">
        <f t="shared" si="2"/>
        <v>3385.8</v>
      </c>
      <c r="S27" s="50">
        <f t="shared" si="10"/>
        <v>18959.34</v>
      </c>
      <c r="T27" s="51">
        <v>111</v>
      </c>
    </row>
    <row r="28" spans="1:20" s="8" customFormat="1" ht="47.25" thickBot="1" x14ac:dyDescent="0.4">
      <c r="A28" s="44" t="s">
        <v>66</v>
      </c>
      <c r="B28" s="45" t="s">
        <v>67</v>
      </c>
      <c r="C28" s="45" t="s">
        <v>57</v>
      </c>
      <c r="D28" s="45" t="s">
        <v>54</v>
      </c>
      <c r="E28" s="47" t="s">
        <v>34</v>
      </c>
      <c r="F28" s="47" t="s">
        <v>35</v>
      </c>
      <c r="G28" s="48">
        <v>13200</v>
      </c>
      <c r="H28" s="49">
        <v>0</v>
      </c>
      <c r="I28" s="49">
        <v>25</v>
      </c>
      <c r="J28" s="49">
        <f t="shared" si="6"/>
        <v>378.84</v>
      </c>
      <c r="K28" s="49">
        <f t="shared" si="1"/>
        <v>937.2</v>
      </c>
      <c r="L28" s="49">
        <f t="shared" si="19"/>
        <v>158.4</v>
      </c>
      <c r="M28" s="49">
        <f>+G28*3.04%</f>
        <v>401.28</v>
      </c>
      <c r="N28" s="49">
        <f>+G28*7.09%</f>
        <v>935.88000000000011</v>
      </c>
      <c r="O28" s="49">
        <v>0</v>
      </c>
      <c r="P28" s="49">
        <f t="shared" si="9"/>
        <v>2836.6000000000004</v>
      </c>
      <c r="Q28" s="49">
        <f t="shared" si="4"/>
        <v>805.12</v>
      </c>
      <c r="R28" s="49">
        <f>+K28+L28+N28</f>
        <v>2031.4800000000002</v>
      </c>
      <c r="S28" s="50">
        <f t="shared" si="10"/>
        <v>12394.88</v>
      </c>
      <c r="T28" s="51">
        <v>111</v>
      </c>
    </row>
    <row r="29" spans="1:20" s="8" customFormat="1" ht="47.25" thickBot="1" x14ac:dyDescent="0.4">
      <c r="A29" s="44" t="s">
        <v>69</v>
      </c>
      <c r="B29" s="45" t="s">
        <v>70</v>
      </c>
      <c r="C29" s="45" t="s">
        <v>68</v>
      </c>
      <c r="D29" s="45" t="s">
        <v>71</v>
      </c>
      <c r="E29" s="47" t="s">
        <v>34</v>
      </c>
      <c r="F29" s="47" t="s">
        <v>40</v>
      </c>
      <c r="G29" s="48">
        <v>16500</v>
      </c>
      <c r="H29" s="49">
        <v>0</v>
      </c>
      <c r="I29" s="49">
        <v>25</v>
      </c>
      <c r="J29" s="49">
        <f>ROUNDUP(G29*2.87%,2)</f>
        <v>473.55</v>
      </c>
      <c r="K29" s="49">
        <f t="shared" si="1"/>
        <v>1171.5</v>
      </c>
      <c r="L29" s="49">
        <f t="shared" si="19"/>
        <v>198</v>
      </c>
      <c r="M29" s="49">
        <f>+G29*3.04%</f>
        <v>501.6</v>
      </c>
      <c r="N29" s="49">
        <f>+G29*7.09%</f>
        <v>1169.8500000000001</v>
      </c>
      <c r="O29" s="49">
        <v>0</v>
      </c>
      <c r="P29" s="49">
        <f>+H29+I29+J29+K29+L29+M29+N29+O29</f>
        <v>3539.5</v>
      </c>
      <c r="Q29" s="49">
        <f t="shared" si="4"/>
        <v>1000.15</v>
      </c>
      <c r="R29" s="49">
        <f>+K29+L29+N29</f>
        <v>2539.3500000000004</v>
      </c>
      <c r="S29" s="50">
        <f>ROUNDUP(G29-Q29,2)</f>
        <v>15499.85</v>
      </c>
      <c r="T29" s="51">
        <v>111</v>
      </c>
    </row>
    <row r="30" spans="1:20" s="8" customFormat="1" ht="47.25" thickBot="1" x14ac:dyDescent="0.4">
      <c r="A30" s="44" t="s">
        <v>801</v>
      </c>
      <c r="B30" s="45" t="s">
        <v>802</v>
      </c>
      <c r="C30" s="45" t="s">
        <v>68</v>
      </c>
      <c r="D30" s="45" t="s">
        <v>88</v>
      </c>
      <c r="E30" s="47" t="s">
        <v>34</v>
      </c>
      <c r="F30" s="47" t="s">
        <v>35</v>
      </c>
      <c r="G30" s="48">
        <v>30000</v>
      </c>
      <c r="H30" s="49">
        <v>0</v>
      </c>
      <c r="I30" s="49">
        <v>25</v>
      </c>
      <c r="J30" s="49">
        <f>ROUNDUP(G30*2.87%,2)</f>
        <v>861</v>
      </c>
      <c r="K30" s="49">
        <f t="shared" si="1"/>
        <v>2130</v>
      </c>
      <c r="L30" s="49">
        <f t="shared" si="19"/>
        <v>360</v>
      </c>
      <c r="M30" s="49">
        <f>+G30*3.04%</f>
        <v>912</v>
      </c>
      <c r="N30" s="49">
        <f>+G30*7.09%</f>
        <v>2127</v>
      </c>
      <c r="O30" s="49">
        <v>0</v>
      </c>
      <c r="P30" s="49">
        <f>+H30+I30+J30+K30+L30+M30+N30+O30</f>
        <v>6415</v>
      </c>
      <c r="Q30" s="49">
        <f t="shared" si="4"/>
        <v>1798</v>
      </c>
      <c r="R30" s="49">
        <f>+K30+L30+N30</f>
        <v>4617</v>
      </c>
      <c r="S30" s="50">
        <f>ROUNDUP(G30-Q30,2)</f>
        <v>28202</v>
      </c>
      <c r="T30" s="51">
        <v>111</v>
      </c>
    </row>
    <row r="31" spans="1:20" s="8" customFormat="1" ht="47.25" thickBot="1" x14ac:dyDescent="0.4">
      <c r="A31" s="44" t="s">
        <v>819</v>
      </c>
      <c r="B31" s="45" t="s">
        <v>820</v>
      </c>
      <c r="C31" s="45" t="s">
        <v>68</v>
      </c>
      <c r="D31" s="45" t="s">
        <v>88</v>
      </c>
      <c r="E31" s="47" t="s">
        <v>34</v>
      </c>
      <c r="F31" s="47" t="s">
        <v>35</v>
      </c>
      <c r="G31" s="48">
        <v>30000</v>
      </c>
      <c r="H31" s="49">
        <v>0</v>
      </c>
      <c r="I31" s="49">
        <v>25</v>
      </c>
      <c r="J31" s="49">
        <f t="shared" si="6"/>
        <v>861</v>
      </c>
      <c r="K31" s="49">
        <f t="shared" si="1"/>
        <v>2130</v>
      </c>
      <c r="L31" s="49">
        <f t="shared" si="19"/>
        <v>360</v>
      </c>
      <c r="M31" s="49">
        <f t="shared" si="7"/>
        <v>912</v>
      </c>
      <c r="N31" s="49">
        <f t="shared" si="8"/>
        <v>2127</v>
      </c>
      <c r="O31" s="49">
        <v>0</v>
      </c>
      <c r="P31" s="49">
        <f t="shared" si="9"/>
        <v>6415</v>
      </c>
      <c r="Q31" s="49">
        <f t="shared" si="4"/>
        <v>1798</v>
      </c>
      <c r="R31" s="49">
        <f t="shared" si="2"/>
        <v>4617</v>
      </c>
      <c r="S31" s="50">
        <f t="shared" si="10"/>
        <v>28202</v>
      </c>
      <c r="T31" s="51">
        <v>111</v>
      </c>
    </row>
    <row r="32" spans="1:20" s="8" customFormat="1" ht="48.75" customHeight="1" thickBot="1" x14ac:dyDescent="0.4">
      <c r="A32" s="44" t="s">
        <v>854</v>
      </c>
      <c r="B32" s="45" t="s">
        <v>72</v>
      </c>
      <c r="C32" s="45" t="s">
        <v>73</v>
      </c>
      <c r="D32" s="45" t="s">
        <v>74</v>
      </c>
      <c r="E32" s="47" t="s">
        <v>29</v>
      </c>
      <c r="F32" s="47" t="s">
        <v>40</v>
      </c>
      <c r="G32" s="48">
        <v>100000</v>
      </c>
      <c r="H32" s="49">
        <v>12105.44</v>
      </c>
      <c r="I32" s="49">
        <v>25</v>
      </c>
      <c r="J32" s="49">
        <f>ROUNDUP(G32*2.87%,2)</f>
        <v>2870</v>
      </c>
      <c r="K32" s="49">
        <f t="shared" si="1"/>
        <v>7100</v>
      </c>
      <c r="L32" s="49">
        <v>928.92</v>
      </c>
      <c r="M32" s="49">
        <f>+G32*3.04%</f>
        <v>3040</v>
      </c>
      <c r="N32" s="49">
        <f>+G32*7.09%</f>
        <v>7090.0000000000009</v>
      </c>
      <c r="O32" s="49">
        <v>0</v>
      </c>
      <c r="P32" s="49">
        <f t="shared" ref="P32:P49" si="20">+H32+I32+J32+K32+L32+M32+N32+O32</f>
        <v>33159.360000000001</v>
      </c>
      <c r="Q32" s="49">
        <f t="shared" si="4"/>
        <v>18040.439999999999</v>
      </c>
      <c r="R32" s="49">
        <f>+K32+L32+N32</f>
        <v>15118.920000000002</v>
      </c>
      <c r="S32" s="50">
        <f>ROUNDUP(G32-Q32,2)</f>
        <v>81959.56</v>
      </c>
      <c r="T32" s="51">
        <v>111</v>
      </c>
    </row>
    <row r="33" spans="1:20" s="8" customFormat="1" ht="46.5" customHeight="1" thickBot="1" x14ac:dyDescent="0.4">
      <c r="A33" s="44" t="s">
        <v>75</v>
      </c>
      <c r="B33" s="45" t="s">
        <v>76</v>
      </c>
      <c r="C33" s="45" t="s">
        <v>73</v>
      </c>
      <c r="D33" s="45" t="s">
        <v>77</v>
      </c>
      <c r="E33" s="47" t="s">
        <v>34</v>
      </c>
      <c r="F33" s="47" t="s">
        <v>40</v>
      </c>
      <c r="G33" s="48">
        <v>31500</v>
      </c>
      <c r="H33" s="49">
        <v>0</v>
      </c>
      <c r="I33" s="49">
        <v>25</v>
      </c>
      <c r="J33" s="49">
        <f t="shared" si="6"/>
        <v>904.05</v>
      </c>
      <c r="K33" s="49">
        <f t="shared" si="1"/>
        <v>2236.5</v>
      </c>
      <c r="L33" s="49">
        <f t="shared" ref="L33:L45" si="21">+G33*1.2%</f>
        <v>378</v>
      </c>
      <c r="M33" s="49">
        <f t="shared" si="7"/>
        <v>957.6</v>
      </c>
      <c r="N33" s="49">
        <f t="shared" si="8"/>
        <v>2233.3500000000004</v>
      </c>
      <c r="O33" s="49">
        <v>0</v>
      </c>
      <c r="P33" s="49">
        <f t="shared" si="20"/>
        <v>6734.5000000000009</v>
      </c>
      <c r="Q33" s="49">
        <f t="shared" si="4"/>
        <v>1886.65</v>
      </c>
      <c r="R33" s="49">
        <f t="shared" si="2"/>
        <v>4847.8500000000004</v>
      </c>
      <c r="S33" s="50">
        <f t="shared" si="10"/>
        <v>29613.35</v>
      </c>
      <c r="T33" s="51">
        <v>111</v>
      </c>
    </row>
    <row r="34" spans="1:20" s="8" customFormat="1" ht="47.25" thickBot="1" x14ac:dyDescent="0.4">
      <c r="A34" s="44" t="s">
        <v>78</v>
      </c>
      <c r="B34" s="45" t="s">
        <v>79</v>
      </c>
      <c r="C34" s="45" t="s">
        <v>73</v>
      </c>
      <c r="D34" s="45" t="s">
        <v>80</v>
      </c>
      <c r="E34" s="47" t="s">
        <v>29</v>
      </c>
      <c r="F34" s="47" t="s">
        <v>44</v>
      </c>
      <c r="G34" s="48">
        <v>21052.5</v>
      </c>
      <c r="H34" s="49">
        <v>0</v>
      </c>
      <c r="I34" s="49">
        <v>25</v>
      </c>
      <c r="J34" s="49">
        <f t="shared" si="6"/>
        <v>604.21</v>
      </c>
      <c r="K34" s="49">
        <f t="shared" si="1"/>
        <v>1494.73</v>
      </c>
      <c r="L34" s="49">
        <f t="shared" si="21"/>
        <v>252.63</v>
      </c>
      <c r="M34" s="49">
        <f t="shared" si="7"/>
        <v>639.99599999999998</v>
      </c>
      <c r="N34" s="49">
        <f t="shared" si="8"/>
        <v>1492.6222500000001</v>
      </c>
      <c r="O34" s="49">
        <v>0</v>
      </c>
      <c r="P34" s="49">
        <f t="shared" si="20"/>
        <v>4509.1882500000002</v>
      </c>
      <c r="Q34" s="49">
        <f t="shared" si="4"/>
        <v>1269.21</v>
      </c>
      <c r="R34" s="49">
        <f t="shared" si="2"/>
        <v>3239.98225</v>
      </c>
      <c r="S34" s="50">
        <f t="shared" si="10"/>
        <v>19783.29</v>
      </c>
      <c r="T34" s="51">
        <v>111</v>
      </c>
    </row>
    <row r="35" spans="1:20" s="8" customFormat="1" ht="47.25" thickBot="1" x14ac:dyDescent="0.4">
      <c r="A35" s="44" t="s">
        <v>81</v>
      </c>
      <c r="B35" s="45" t="s">
        <v>82</v>
      </c>
      <c r="C35" s="45" t="s">
        <v>73</v>
      </c>
      <c r="D35" s="45" t="s">
        <v>54</v>
      </c>
      <c r="E35" s="47" t="s">
        <v>34</v>
      </c>
      <c r="F35" s="47" t="s">
        <v>35</v>
      </c>
      <c r="G35" s="48">
        <v>26500</v>
      </c>
      <c r="H35" s="49">
        <v>0</v>
      </c>
      <c r="I35" s="49">
        <v>25</v>
      </c>
      <c r="J35" s="49">
        <f t="shared" si="6"/>
        <v>760.55</v>
      </c>
      <c r="K35" s="49">
        <f t="shared" si="1"/>
        <v>1881.5</v>
      </c>
      <c r="L35" s="49">
        <f t="shared" si="21"/>
        <v>318</v>
      </c>
      <c r="M35" s="49">
        <f>+G35*3.04%</f>
        <v>805.6</v>
      </c>
      <c r="N35" s="49">
        <f>+G35*7.09%</f>
        <v>1878.8500000000001</v>
      </c>
      <c r="O35" s="49">
        <v>0</v>
      </c>
      <c r="P35" s="49">
        <f t="shared" si="20"/>
        <v>5669.5</v>
      </c>
      <c r="Q35" s="49">
        <f t="shared" si="4"/>
        <v>1591.15</v>
      </c>
      <c r="R35" s="49">
        <f>+K35+L35+N35</f>
        <v>4078.3500000000004</v>
      </c>
      <c r="S35" s="50">
        <f t="shared" si="10"/>
        <v>24908.85</v>
      </c>
      <c r="T35" s="51">
        <v>111</v>
      </c>
    </row>
    <row r="36" spans="1:20" s="8" customFormat="1" ht="47.25" thickBot="1" x14ac:dyDescent="0.4">
      <c r="A36" s="44" t="s">
        <v>83</v>
      </c>
      <c r="B36" s="45" t="s">
        <v>84</v>
      </c>
      <c r="C36" s="45" t="s">
        <v>85</v>
      </c>
      <c r="D36" s="45" t="s">
        <v>882</v>
      </c>
      <c r="E36" s="47" t="s">
        <v>29</v>
      </c>
      <c r="F36" s="47" t="s">
        <v>35</v>
      </c>
      <c r="G36" s="48">
        <v>35000</v>
      </c>
      <c r="H36" s="49">
        <v>0</v>
      </c>
      <c r="I36" s="49">
        <v>25</v>
      </c>
      <c r="J36" s="49">
        <f t="shared" si="6"/>
        <v>1004.5</v>
      </c>
      <c r="K36" s="49">
        <f t="shared" si="1"/>
        <v>2485</v>
      </c>
      <c r="L36" s="49">
        <f t="shared" si="21"/>
        <v>420</v>
      </c>
      <c r="M36" s="49">
        <f t="shared" si="7"/>
        <v>1064</v>
      </c>
      <c r="N36" s="49">
        <f t="shared" si="8"/>
        <v>2481.5</v>
      </c>
      <c r="O36" s="49">
        <v>0</v>
      </c>
      <c r="P36" s="49">
        <f t="shared" si="20"/>
        <v>7480</v>
      </c>
      <c r="Q36" s="49">
        <f t="shared" si="4"/>
        <v>2093.5</v>
      </c>
      <c r="R36" s="49">
        <f t="shared" si="2"/>
        <v>5386.5</v>
      </c>
      <c r="S36" s="50">
        <f t="shared" si="10"/>
        <v>32906.5</v>
      </c>
      <c r="T36" s="51">
        <v>111</v>
      </c>
    </row>
    <row r="37" spans="1:20" s="8" customFormat="1" ht="47.25" thickBot="1" x14ac:dyDescent="0.4">
      <c r="A37" s="44" t="s">
        <v>86</v>
      </c>
      <c r="B37" s="45" t="s">
        <v>87</v>
      </c>
      <c r="C37" s="45" t="s">
        <v>85</v>
      </c>
      <c r="D37" s="45" t="s">
        <v>88</v>
      </c>
      <c r="E37" s="47" t="s">
        <v>34</v>
      </c>
      <c r="F37" s="47" t="s">
        <v>35</v>
      </c>
      <c r="G37" s="48">
        <v>25000</v>
      </c>
      <c r="H37" s="49">
        <v>0</v>
      </c>
      <c r="I37" s="49">
        <v>25</v>
      </c>
      <c r="J37" s="49">
        <f>ROUNDUP(G37*2.87%,2)</f>
        <v>717.5</v>
      </c>
      <c r="K37" s="49">
        <f>ROUNDUP(G37*7.1%,2)</f>
        <v>1775</v>
      </c>
      <c r="L37" s="49">
        <f t="shared" si="21"/>
        <v>300</v>
      </c>
      <c r="M37" s="49">
        <f>+G37*3.04%</f>
        <v>760</v>
      </c>
      <c r="N37" s="49">
        <f>+G37*7.09%</f>
        <v>1772.5000000000002</v>
      </c>
      <c r="O37" s="49">
        <v>1715.46</v>
      </c>
      <c r="P37" s="49">
        <f>+H37+I37+J37+K37+L37+M37+N37+O37</f>
        <v>7065.46</v>
      </c>
      <c r="Q37" s="49">
        <f t="shared" si="4"/>
        <v>3217.96</v>
      </c>
      <c r="R37" s="49">
        <f>+K37+L37+N37</f>
        <v>3847.5</v>
      </c>
      <c r="S37" s="50">
        <f>ROUNDUP(G37-Q37,2)</f>
        <v>21782.04</v>
      </c>
      <c r="T37" s="51">
        <v>111</v>
      </c>
    </row>
    <row r="38" spans="1:20" s="8" customFormat="1" ht="47.25" thickBot="1" x14ac:dyDescent="0.4">
      <c r="A38" s="44" t="s">
        <v>89</v>
      </c>
      <c r="B38" s="45" t="s">
        <v>90</v>
      </c>
      <c r="C38" s="45" t="s">
        <v>85</v>
      </c>
      <c r="D38" s="45" t="s">
        <v>91</v>
      </c>
      <c r="E38" s="47" t="s">
        <v>34</v>
      </c>
      <c r="F38" s="47" t="s">
        <v>35</v>
      </c>
      <c r="G38" s="48">
        <v>30000</v>
      </c>
      <c r="H38" s="49">
        <v>0</v>
      </c>
      <c r="I38" s="49">
        <v>25</v>
      </c>
      <c r="J38" s="49">
        <f t="shared" si="6"/>
        <v>861</v>
      </c>
      <c r="K38" s="49">
        <f t="shared" si="1"/>
        <v>2130</v>
      </c>
      <c r="L38" s="49">
        <f t="shared" si="21"/>
        <v>360</v>
      </c>
      <c r="M38" s="49">
        <f t="shared" si="7"/>
        <v>912</v>
      </c>
      <c r="N38" s="49">
        <f t="shared" si="8"/>
        <v>2127</v>
      </c>
      <c r="O38" s="49">
        <v>0</v>
      </c>
      <c r="P38" s="49">
        <f t="shared" si="20"/>
        <v>6415</v>
      </c>
      <c r="Q38" s="49">
        <f t="shared" si="4"/>
        <v>1798</v>
      </c>
      <c r="R38" s="49">
        <f t="shared" si="2"/>
        <v>4617</v>
      </c>
      <c r="S38" s="50">
        <f t="shared" si="10"/>
        <v>28202</v>
      </c>
      <c r="T38" s="51">
        <v>111</v>
      </c>
    </row>
    <row r="39" spans="1:20" s="8" customFormat="1" ht="47.25" thickBot="1" x14ac:dyDescent="0.4">
      <c r="A39" s="44" t="s">
        <v>95</v>
      </c>
      <c r="B39" s="45" t="s">
        <v>96</v>
      </c>
      <c r="C39" s="45" t="s">
        <v>94</v>
      </c>
      <c r="D39" s="45" t="s">
        <v>97</v>
      </c>
      <c r="E39" s="47" t="s">
        <v>34</v>
      </c>
      <c r="F39" s="47" t="s">
        <v>44</v>
      </c>
      <c r="G39" s="48">
        <v>40000</v>
      </c>
      <c r="H39" s="49">
        <v>442.65</v>
      </c>
      <c r="I39" s="49">
        <v>25</v>
      </c>
      <c r="J39" s="49">
        <f t="shared" si="6"/>
        <v>1148</v>
      </c>
      <c r="K39" s="49">
        <f t="shared" si="1"/>
        <v>2840</v>
      </c>
      <c r="L39" s="49">
        <f t="shared" si="21"/>
        <v>480</v>
      </c>
      <c r="M39" s="49">
        <f t="shared" si="7"/>
        <v>1216</v>
      </c>
      <c r="N39" s="49">
        <f t="shared" si="8"/>
        <v>2836</v>
      </c>
      <c r="O39" s="49">
        <v>0</v>
      </c>
      <c r="P39" s="49">
        <f t="shared" si="20"/>
        <v>8987.65</v>
      </c>
      <c r="Q39" s="49">
        <f t="shared" si="4"/>
        <v>2831.65</v>
      </c>
      <c r="R39" s="49">
        <f t="shared" si="2"/>
        <v>6156</v>
      </c>
      <c r="S39" s="50">
        <f t="shared" si="10"/>
        <v>37168.35</v>
      </c>
      <c r="T39" s="51">
        <v>111</v>
      </c>
    </row>
    <row r="40" spans="1:20" s="8" customFormat="1" ht="47.25" thickBot="1" x14ac:dyDescent="0.4">
      <c r="A40" s="44" t="s">
        <v>99</v>
      </c>
      <c r="B40" s="45" t="s">
        <v>100</v>
      </c>
      <c r="C40" s="45" t="s">
        <v>94</v>
      </c>
      <c r="D40" s="45" t="s">
        <v>101</v>
      </c>
      <c r="E40" s="47" t="s">
        <v>34</v>
      </c>
      <c r="F40" s="47" t="s">
        <v>44</v>
      </c>
      <c r="G40" s="48">
        <v>10000</v>
      </c>
      <c r="H40" s="49">
        <v>0</v>
      </c>
      <c r="I40" s="49">
        <v>25</v>
      </c>
      <c r="J40" s="49">
        <f t="shared" si="6"/>
        <v>287</v>
      </c>
      <c r="K40" s="49">
        <f t="shared" si="1"/>
        <v>710</v>
      </c>
      <c r="L40" s="49">
        <f t="shared" si="21"/>
        <v>120</v>
      </c>
      <c r="M40" s="49">
        <f>+G40*3.04%</f>
        <v>304</v>
      </c>
      <c r="N40" s="49">
        <f>+G40*7.09%</f>
        <v>709</v>
      </c>
      <c r="O40" s="49">
        <v>1715.46</v>
      </c>
      <c r="P40" s="49">
        <f t="shared" si="20"/>
        <v>3870.46</v>
      </c>
      <c r="Q40" s="49">
        <f t="shared" si="4"/>
        <v>2331.46</v>
      </c>
      <c r="R40" s="49">
        <f>+K40+L40+N40</f>
        <v>1539</v>
      </c>
      <c r="S40" s="50">
        <f t="shared" si="10"/>
        <v>7668.54</v>
      </c>
      <c r="T40" s="51">
        <v>111</v>
      </c>
    </row>
    <row r="41" spans="1:20" s="8" customFormat="1" ht="47.25" thickBot="1" x14ac:dyDescent="0.4">
      <c r="A41" s="44" t="s">
        <v>102</v>
      </c>
      <c r="B41" s="45" t="s">
        <v>103</v>
      </c>
      <c r="C41" s="45" t="s">
        <v>94</v>
      </c>
      <c r="D41" s="45" t="s">
        <v>104</v>
      </c>
      <c r="E41" s="47" t="s">
        <v>34</v>
      </c>
      <c r="F41" s="47" t="s">
        <v>98</v>
      </c>
      <c r="G41" s="48">
        <v>20900</v>
      </c>
      <c r="H41" s="49">
        <v>0</v>
      </c>
      <c r="I41" s="49">
        <v>25</v>
      </c>
      <c r="J41" s="49">
        <f t="shared" si="6"/>
        <v>599.83000000000004</v>
      </c>
      <c r="K41" s="49">
        <f t="shared" si="1"/>
        <v>1483.9</v>
      </c>
      <c r="L41" s="49">
        <f t="shared" si="21"/>
        <v>250.8</v>
      </c>
      <c r="M41" s="49">
        <f t="shared" si="7"/>
        <v>635.36</v>
      </c>
      <c r="N41" s="49">
        <f t="shared" si="8"/>
        <v>1481.8100000000002</v>
      </c>
      <c r="O41" s="49">
        <v>0</v>
      </c>
      <c r="P41" s="49">
        <f t="shared" si="20"/>
        <v>4476.7000000000007</v>
      </c>
      <c r="Q41" s="49">
        <f t="shared" si="4"/>
        <v>1260.19</v>
      </c>
      <c r="R41" s="49">
        <f t="shared" si="2"/>
        <v>3216.51</v>
      </c>
      <c r="S41" s="50">
        <f t="shared" si="10"/>
        <v>19639.810000000001</v>
      </c>
      <c r="T41" s="51">
        <v>111</v>
      </c>
    </row>
    <row r="42" spans="1:20" s="8" customFormat="1" ht="47.25" thickBot="1" x14ac:dyDescent="0.4">
      <c r="A42" s="44" t="s">
        <v>952</v>
      </c>
      <c r="B42" s="45" t="s">
        <v>953</v>
      </c>
      <c r="C42" s="45" t="s">
        <v>94</v>
      </c>
      <c r="D42" s="45" t="s">
        <v>101</v>
      </c>
      <c r="E42" s="47" t="s">
        <v>34</v>
      </c>
      <c r="F42" s="47" t="s">
        <v>35</v>
      </c>
      <c r="G42" s="48">
        <v>15000</v>
      </c>
      <c r="H42" s="49">
        <v>0</v>
      </c>
      <c r="I42" s="49">
        <v>25</v>
      </c>
      <c r="J42" s="49">
        <f>ROUNDUP(G42*2.87%,2)</f>
        <v>430.5</v>
      </c>
      <c r="K42" s="49">
        <f>ROUNDUP(G42*7.1%,2)</f>
        <v>1065</v>
      </c>
      <c r="L42" s="49">
        <f t="shared" si="21"/>
        <v>180</v>
      </c>
      <c r="M42" s="49">
        <f>+G42*3.04%</f>
        <v>456</v>
      </c>
      <c r="N42" s="49">
        <f>+G42*7.09%</f>
        <v>1063.5</v>
      </c>
      <c r="O42" s="49">
        <v>0</v>
      </c>
      <c r="P42" s="49">
        <f>+H42+I42+J42+K42+L42+M42+N42+O42</f>
        <v>3220</v>
      </c>
      <c r="Q42" s="49">
        <f t="shared" si="4"/>
        <v>911.5</v>
      </c>
      <c r="R42" s="49">
        <f>+K42+L42+N42</f>
        <v>2308.5</v>
      </c>
      <c r="S42" s="50">
        <f>ROUNDUP(G42-Q42,2)</f>
        <v>14088.5</v>
      </c>
      <c r="T42" s="51">
        <v>111</v>
      </c>
    </row>
    <row r="43" spans="1:20" s="8" customFormat="1" ht="47.25" thickBot="1" x14ac:dyDescent="0.4">
      <c r="A43" s="44" t="s">
        <v>892</v>
      </c>
      <c r="B43" s="45" t="s">
        <v>891</v>
      </c>
      <c r="C43" s="45" t="s">
        <v>94</v>
      </c>
      <c r="D43" s="45" t="s">
        <v>88</v>
      </c>
      <c r="E43" s="47" t="s">
        <v>34</v>
      </c>
      <c r="F43" s="47" t="s">
        <v>35</v>
      </c>
      <c r="G43" s="48">
        <v>21500</v>
      </c>
      <c r="H43" s="49">
        <v>0</v>
      </c>
      <c r="I43" s="49">
        <v>25</v>
      </c>
      <c r="J43" s="49">
        <f t="shared" si="6"/>
        <v>617.04999999999995</v>
      </c>
      <c r="K43" s="49">
        <f t="shared" si="1"/>
        <v>1526.5</v>
      </c>
      <c r="L43" s="49">
        <f t="shared" si="21"/>
        <v>258</v>
      </c>
      <c r="M43" s="49">
        <f t="shared" si="7"/>
        <v>653.6</v>
      </c>
      <c r="N43" s="49">
        <f t="shared" si="8"/>
        <v>1524.3500000000001</v>
      </c>
      <c r="O43" s="49">
        <v>1715.46</v>
      </c>
      <c r="P43" s="49">
        <f t="shared" si="20"/>
        <v>6319.96</v>
      </c>
      <c r="Q43" s="49">
        <f t="shared" si="4"/>
        <v>3011.11</v>
      </c>
      <c r="R43" s="49">
        <f t="shared" si="2"/>
        <v>3308.8500000000004</v>
      </c>
      <c r="S43" s="50">
        <f t="shared" si="10"/>
        <v>18488.89</v>
      </c>
      <c r="T43" s="51">
        <v>111</v>
      </c>
    </row>
    <row r="44" spans="1:20" s="8" customFormat="1" ht="70.5" thickBot="1" x14ac:dyDescent="0.4">
      <c r="A44" s="44" t="s">
        <v>105</v>
      </c>
      <c r="B44" s="45" t="s">
        <v>106</v>
      </c>
      <c r="C44" s="45" t="s">
        <v>94</v>
      </c>
      <c r="D44" s="45" t="s">
        <v>107</v>
      </c>
      <c r="E44" s="47" t="s">
        <v>29</v>
      </c>
      <c r="F44" s="47" t="s">
        <v>35</v>
      </c>
      <c r="G44" s="48">
        <v>30000</v>
      </c>
      <c r="H44" s="49">
        <v>0</v>
      </c>
      <c r="I44" s="49">
        <v>25</v>
      </c>
      <c r="J44" s="49">
        <f t="shared" si="6"/>
        <v>861</v>
      </c>
      <c r="K44" s="49">
        <f t="shared" si="1"/>
        <v>2130</v>
      </c>
      <c r="L44" s="49">
        <f t="shared" si="21"/>
        <v>360</v>
      </c>
      <c r="M44" s="49">
        <f t="shared" si="7"/>
        <v>912</v>
      </c>
      <c r="N44" s="49">
        <f t="shared" si="8"/>
        <v>2127</v>
      </c>
      <c r="O44" s="49">
        <v>0</v>
      </c>
      <c r="P44" s="49">
        <f t="shared" si="20"/>
        <v>6415</v>
      </c>
      <c r="Q44" s="49">
        <f t="shared" si="4"/>
        <v>1798</v>
      </c>
      <c r="R44" s="49">
        <f t="shared" si="2"/>
        <v>4617</v>
      </c>
      <c r="S44" s="50">
        <f t="shared" si="10"/>
        <v>28202</v>
      </c>
      <c r="T44" s="51">
        <v>111</v>
      </c>
    </row>
    <row r="45" spans="1:20" s="8" customFormat="1" ht="47.25" thickBot="1" x14ac:dyDescent="0.4">
      <c r="A45" s="44" t="s">
        <v>865</v>
      </c>
      <c r="B45" s="45" t="s">
        <v>866</v>
      </c>
      <c r="C45" s="45" t="s">
        <v>94</v>
      </c>
      <c r="D45" s="45" t="s">
        <v>63</v>
      </c>
      <c r="E45" s="47" t="s">
        <v>29</v>
      </c>
      <c r="F45" s="47" t="s">
        <v>35</v>
      </c>
      <c r="G45" s="48">
        <v>25000</v>
      </c>
      <c r="H45" s="49">
        <v>0</v>
      </c>
      <c r="I45" s="49">
        <v>25</v>
      </c>
      <c r="J45" s="49">
        <f>ROUNDUP(G45*2.87%,2)</f>
        <v>717.5</v>
      </c>
      <c r="K45" s="49">
        <f t="shared" si="1"/>
        <v>1775</v>
      </c>
      <c r="L45" s="49">
        <f t="shared" si="21"/>
        <v>300</v>
      </c>
      <c r="M45" s="49">
        <f>+G45*3.04%</f>
        <v>760</v>
      </c>
      <c r="N45" s="49">
        <f>+G45*7.09%</f>
        <v>1772.5000000000002</v>
      </c>
      <c r="O45" s="49">
        <v>0</v>
      </c>
      <c r="P45" s="49">
        <f>+H45+I45+J45+K45+L45+M45+N45+O45</f>
        <v>5350</v>
      </c>
      <c r="Q45" s="49">
        <f t="shared" si="4"/>
        <v>1502.5</v>
      </c>
      <c r="R45" s="49">
        <f>+K45+L45+N45</f>
        <v>3847.5</v>
      </c>
      <c r="S45" s="50">
        <f>ROUNDUP(G45-Q45,2)</f>
        <v>23497.5</v>
      </c>
      <c r="T45" s="51">
        <v>111</v>
      </c>
    </row>
    <row r="46" spans="1:20" s="8" customFormat="1" ht="47.25" thickBot="1" x14ac:dyDescent="0.4">
      <c r="A46" s="44" t="s">
        <v>818</v>
      </c>
      <c r="B46" s="45" t="s">
        <v>853</v>
      </c>
      <c r="C46" s="45" t="s">
        <v>94</v>
      </c>
      <c r="D46" s="45" t="s">
        <v>54</v>
      </c>
      <c r="E46" s="47" t="s">
        <v>34</v>
      </c>
      <c r="F46" s="47" t="s">
        <v>35</v>
      </c>
      <c r="G46" s="48">
        <v>19800</v>
      </c>
      <c r="H46" s="49">
        <v>0</v>
      </c>
      <c r="I46" s="49">
        <v>25</v>
      </c>
      <c r="J46" s="49">
        <f>ROUNDUP(G46*2.87%,2)</f>
        <v>568.26</v>
      </c>
      <c r="K46" s="49">
        <f>ROUNDUP(G46*7.1%,2)</f>
        <v>1405.8</v>
      </c>
      <c r="L46" s="49">
        <f>+G46*1.2%</f>
        <v>237.6</v>
      </c>
      <c r="M46" s="49">
        <f>+G46*3.04%</f>
        <v>601.91999999999996</v>
      </c>
      <c r="N46" s="49">
        <f>+G46*7.09%</f>
        <v>1403.8200000000002</v>
      </c>
      <c r="O46" s="49">
        <v>0</v>
      </c>
      <c r="P46" s="49">
        <f>+H46+I46+J46+K46+L46+M46+N46+O46</f>
        <v>4242.3999999999996</v>
      </c>
      <c r="Q46" s="49">
        <f t="shared" si="4"/>
        <v>1195.18</v>
      </c>
      <c r="R46" s="49">
        <f>+K46+L46+N46</f>
        <v>3047.2200000000003</v>
      </c>
      <c r="S46" s="50">
        <f>ROUNDUP(G46-Q46,2)</f>
        <v>18604.82</v>
      </c>
      <c r="T46" s="51">
        <v>111</v>
      </c>
    </row>
    <row r="47" spans="1:20" s="8" customFormat="1" ht="47.25" thickBot="1" x14ac:dyDescent="0.4">
      <c r="A47" s="44" t="s">
        <v>59</v>
      </c>
      <c r="B47" s="45" t="s">
        <v>60</v>
      </c>
      <c r="C47" s="45" t="s">
        <v>94</v>
      </c>
      <c r="D47" s="45" t="s">
        <v>54</v>
      </c>
      <c r="E47" s="47" t="s">
        <v>34</v>
      </c>
      <c r="F47" s="47" t="s">
        <v>35</v>
      </c>
      <c r="G47" s="48">
        <v>13750</v>
      </c>
      <c r="H47" s="49">
        <v>0</v>
      </c>
      <c r="I47" s="49">
        <v>25</v>
      </c>
      <c r="J47" s="49">
        <f>ROUNDUP(G47*2.87%,2)</f>
        <v>394.63</v>
      </c>
      <c r="K47" s="49">
        <f>ROUNDUP(G47*7.1%,2)</f>
        <v>976.25</v>
      </c>
      <c r="L47" s="49">
        <f>+G47*1.2%</f>
        <v>165</v>
      </c>
      <c r="M47" s="49">
        <f>+G47*3.04%</f>
        <v>418</v>
      </c>
      <c r="N47" s="49">
        <f>+G47*7.09%</f>
        <v>974.87500000000011</v>
      </c>
      <c r="O47" s="49">
        <v>0</v>
      </c>
      <c r="P47" s="49">
        <f>+H47+I47+J47+K47+L47+M47+N47+O47</f>
        <v>2953.7550000000001</v>
      </c>
      <c r="Q47" s="49">
        <f t="shared" si="4"/>
        <v>837.63</v>
      </c>
      <c r="R47" s="49">
        <f>+K47+L47+N47</f>
        <v>2116.125</v>
      </c>
      <c r="S47" s="50">
        <f>ROUNDUP(G47-Q47,2)</f>
        <v>12912.37</v>
      </c>
      <c r="T47" s="51">
        <v>111</v>
      </c>
    </row>
    <row r="48" spans="1:20" s="8" customFormat="1" ht="47.25" thickBot="1" x14ac:dyDescent="0.4">
      <c r="A48" s="44" t="s">
        <v>108</v>
      </c>
      <c r="B48" s="45" t="s">
        <v>109</v>
      </c>
      <c r="C48" s="45" t="s">
        <v>110</v>
      </c>
      <c r="D48" s="45" t="s">
        <v>111</v>
      </c>
      <c r="E48" s="47" t="s">
        <v>29</v>
      </c>
      <c r="F48" s="47" t="s">
        <v>30</v>
      </c>
      <c r="G48" s="48">
        <v>100000</v>
      </c>
      <c r="H48" s="49">
        <v>12105.44</v>
      </c>
      <c r="I48" s="49">
        <v>25</v>
      </c>
      <c r="J48" s="49">
        <f t="shared" si="6"/>
        <v>2870</v>
      </c>
      <c r="K48" s="49">
        <f t="shared" si="1"/>
        <v>7100</v>
      </c>
      <c r="L48" s="49">
        <v>928.92</v>
      </c>
      <c r="M48" s="49">
        <f t="shared" si="7"/>
        <v>3040</v>
      </c>
      <c r="N48" s="49">
        <f t="shared" si="8"/>
        <v>7090.0000000000009</v>
      </c>
      <c r="O48" s="49">
        <v>0</v>
      </c>
      <c r="P48" s="49">
        <f t="shared" si="20"/>
        <v>33159.360000000001</v>
      </c>
      <c r="Q48" s="49">
        <f t="shared" si="4"/>
        <v>18040.439999999999</v>
      </c>
      <c r="R48" s="49">
        <f t="shared" si="2"/>
        <v>15118.920000000002</v>
      </c>
      <c r="S48" s="50">
        <f t="shared" si="10"/>
        <v>81959.56</v>
      </c>
      <c r="T48" s="51">
        <v>111</v>
      </c>
    </row>
    <row r="49" spans="1:20" s="8" customFormat="1" ht="47.25" thickBot="1" x14ac:dyDescent="0.4">
      <c r="A49" s="53" t="s">
        <v>112</v>
      </c>
      <c r="B49" s="54" t="s">
        <v>113</v>
      </c>
      <c r="C49" s="45" t="s">
        <v>110</v>
      </c>
      <c r="D49" s="45" t="s">
        <v>114</v>
      </c>
      <c r="E49" s="47" t="s">
        <v>29</v>
      </c>
      <c r="F49" s="47" t="s">
        <v>98</v>
      </c>
      <c r="G49" s="48">
        <v>17000</v>
      </c>
      <c r="H49" s="49">
        <v>0</v>
      </c>
      <c r="I49" s="49">
        <v>25</v>
      </c>
      <c r="J49" s="49">
        <f t="shared" si="6"/>
        <v>487.9</v>
      </c>
      <c r="K49" s="49">
        <f t="shared" si="1"/>
        <v>1207</v>
      </c>
      <c r="L49" s="49">
        <f>+G49*1.2%</f>
        <v>204</v>
      </c>
      <c r="M49" s="49">
        <f t="shared" si="7"/>
        <v>516.79999999999995</v>
      </c>
      <c r="N49" s="49">
        <f t="shared" si="8"/>
        <v>1205.3000000000002</v>
      </c>
      <c r="O49" s="49">
        <v>0</v>
      </c>
      <c r="P49" s="49">
        <f t="shared" si="20"/>
        <v>3646</v>
      </c>
      <c r="Q49" s="49">
        <f>ROUNDUP(H49+I49+J49+M49+O49,2)</f>
        <v>1029.7</v>
      </c>
      <c r="R49" s="49">
        <f t="shared" si="2"/>
        <v>2616.3000000000002</v>
      </c>
      <c r="S49" s="50">
        <f t="shared" si="10"/>
        <v>15970.3</v>
      </c>
      <c r="T49" s="51">
        <v>111</v>
      </c>
    </row>
    <row r="50" spans="1:20" s="8" customFormat="1" ht="47.25" thickBot="1" x14ac:dyDescent="0.4">
      <c r="A50" s="44" t="s">
        <v>115</v>
      </c>
      <c r="B50" s="45" t="s">
        <v>116</v>
      </c>
      <c r="C50" s="45" t="s">
        <v>110</v>
      </c>
      <c r="D50" s="45" t="s">
        <v>54</v>
      </c>
      <c r="E50" s="47" t="s">
        <v>34</v>
      </c>
      <c r="F50" s="47" t="s">
        <v>35</v>
      </c>
      <c r="G50" s="48">
        <v>20000</v>
      </c>
      <c r="H50" s="49">
        <v>0</v>
      </c>
      <c r="I50" s="49">
        <v>25</v>
      </c>
      <c r="J50" s="49">
        <f t="shared" ref="J50" si="22">ROUNDUP(G50*2.87%,2)</f>
        <v>574</v>
      </c>
      <c r="K50" s="49">
        <f t="shared" ref="K50" si="23">ROUNDUP(G50*7.1%,2)</f>
        <v>1420</v>
      </c>
      <c r="L50" s="49">
        <f>+G50*1.2%</f>
        <v>240</v>
      </c>
      <c r="M50" s="49">
        <f t="shared" ref="M50" si="24">+G50*3.04%</f>
        <v>608</v>
      </c>
      <c r="N50" s="49">
        <f t="shared" si="8"/>
        <v>1418</v>
      </c>
      <c r="O50" s="49">
        <v>0</v>
      </c>
      <c r="P50" s="49">
        <f t="shared" ref="P50" si="25">+H50+I50+J50+K50+L50+M50+N50+O50</f>
        <v>4285</v>
      </c>
      <c r="Q50" s="49">
        <v>1207</v>
      </c>
      <c r="R50" s="49">
        <f t="shared" ref="R50" si="26">+K50+L50+N50</f>
        <v>3078</v>
      </c>
      <c r="S50" s="50">
        <f>ROUNDUP(G50-Q50,2)</f>
        <v>18793</v>
      </c>
      <c r="T50" s="51">
        <v>111</v>
      </c>
    </row>
    <row r="51" spans="1:20" s="8" customFormat="1" ht="47.25" thickBot="1" x14ac:dyDescent="0.4">
      <c r="A51" s="44" t="s">
        <v>118</v>
      </c>
      <c r="B51" s="45" t="s">
        <v>119</v>
      </c>
      <c r="C51" s="45" t="s">
        <v>110</v>
      </c>
      <c r="D51" s="45" t="s">
        <v>117</v>
      </c>
      <c r="E51" s="47" t="s">
        <v>29</v>
      </c>
      <c r="F51" s="47" t="s">
        <v>35</v>
      </c>
      <c r="G51" s="48">
        <v>17000</v>
      </c>
      <c r="H51" s="49">
        <v>0</v>
      </c>
      <c r="I51" s="49">
        <v>25</v>
      </c>
      <c r="J51" s="49">
        <f t="shared" si="6"/>
        <v>487.9</v>
      </c>
      <c r="K51" s="49">
        <f t="shared" si="1"/>
        <v>1207</v>
      </c>
      <c r="L51" s="49">
        <f t="shared" ref="L51:L75" si="27">+G51*1.2%</f>
        <v>204</v>
      </c>
      <c r="M51" s="49">
        <v>516.79999999999995</v>
      </c>
      <c r="N51" s="49">
        <f t="shared" si="8"/>
        <v>1205.3000000000002</v>
      </c>
      <c r="O51" s="49">
        <v>0</v>
      </c>
      <c r="P51" s="49">
        <f t="shared" ref="P51:P78" si="28">+H51+I51+J51+K51+L51+M51+N51+O51</f>
        <v>3646</v>
      </c>
      <c r="Q51" s="49">
        <f t="shared" ref="Q51:Q52" si="29">ROUNDUP(H51+I51+J51+M51+O51,2)</f>
        <v>1029.7</v>
      </c>
      <c r="R51" s="49">
        <f t="shared" si="2"/>
        <v>2616.3000000000002</v>
      </c>
      <c r="S51" s="50">
        <f t="shared" si="10"/>
        <v>15970.3</v>
      </c>
      <c r="T51" s="51">
        <v>111</v>
      </c>
    </row>
    <row r="52" spans="1:20" s="8" customFormat="1" ht="47.25" thickBot="1" x14ac:dyDescent="0.4">
      <c r="A52" s="44" t="s">
        <v>120</v>
      </c>
      <c r="B52" s="45" t="s">
        <v>121</v>
      </c>
      <c r="C52" s="45" t="s">
        <v>110</v>
      </c>
      <c r="D52" s="45" t="s">
        <v>117</v>
      </c>
      <c r="E52" s="47" t="s">
        <v>29</v>
      </c>
      <c r="F52" s="47" t="s">
        <v>35</v>
      </c>
      <c r="G52" s="48">
        <v>17000</v>
      </c>
      <c r="H52" s="49">
        <v>0</v>
      </c>
      <c r="I52" s="49">
        <v>25</v>
      </c>
      <c r="J52" s="49">
        <f t="shared" si="6"/>
        <v>487.9</v>
      </c>
      <c r="K52" s="49">
        <f t="shared" si="1"/>
        <v>1207</v>
      </c>
      <c r="L52" s="49">
        <f t="shared" si="27"/>
        <v>204</v>
      </c>
      <c r="M52" s="49">
        <f t="shared" si="7"/>
        <v>516.79999999999995</v>
      </c>
      <c r="N52" s="49">
        <f t="shared" si="8"/>
        <v>1205.3000000000002</v>
      </c>
      <c r="O52" s="49">
        <v>0</v>
      </c>
      <c r="P52" s="49">
        <f t="shared" si="28"/>
        <v>3646</v>
      </c>
      <c r="Q52" s="49">
        <f t="shared" si="29"/>
        <v>1029.7</v>
      </c>
      <c r="R52" s="49">
        <f t="shared" si="2"/>
        <v>2616.3000000000002</v>
      </c>
      <c r="S52" s="50">
        <f t="shared" si="10"/>
        <v>15970.3</v>
      </c>
      <c r="T52" s="51">
        <v>111</v>
      </c>
    </row>
    <row r="53" spans="1:20" s="8" customFormat="1" ht="46.5" customHeight="1" thickBot="1" x14ac:dyDescent="0.4">
      <c r="A53" s="44" t="s">
        <v>122</v>
      </c>
      <c r="B53" s="45" t="s">
        <v>123</v>
      </c>
      <c r="C53" s="45" t="s">
        <v>110</v>
      </c>
      <c r="D53" s="45" t="s">
        <v>114</v>
      </c>
      <c r="E53" s="47" t="s">
        <v>29</v>
      </c>
      <c r="F53" s="47" t="s">
        <v>98</v>
      </c>
      <c r="G53" s="48">
        <v>17000</v>
      </c>
      <c r="H53" s="49">
        <v>0</v>
      </c>
      <c r="I53" s="49">
        <v>25</v>
      </c>
      <c r="J53" s="49">
        <f t="shared" si="6"/>
        <v>487.9</v>
      </c>
      <c r="K53" s="49">
        <f t="shared" si="1"/>
        <v>1207</v>
      </c>
      <c r="L53" s="49">
        <f t="shared" si="27"/>
        <v>204</v>
      </c>
      <c r="M53" s="49">
        <f t="shared" si="7"/>
        <v>516.79999999999995</v>
      </c>
      <c r="N53" s="49">
        <f t="shared" si="8"/>
        <v>1205.3000000000002</v>
      </c>
      <c r="O53" s="49">
        <v>0</v>
      </c>
      <c r="P53" s="49">
        <f t="shared" si="28"/>
        <v>3646</v>
      </c>
      <c r="Q53" s="49">
        <f t="shared" si="4"/>
        <v>1029.7</v>
      </c>
      <c r="R53" s="49">
        <f t="shared" si="2"/>
        <v>2616.3000000000002</v>
      </c>
      <c r="S53" s="50">
        <f t="shared" si="10"/>
        <v>15970.3</v>
      </c>
      <c r="T53" s="51">
        <v>111</v>
      </c>
    </row>
    <row r="54" spans="1:20" s="8" customFormat="1" ht="48.75" customHeight="1" thickBot="1" x14ac:dyDescent="0.4">
      <c r="A54" s="44" t="s">
        <v>124</v>
      </c>
      <c r="B54" s="45" t="s">
        <v>125</v>
      </c>
      <c r="C54" s="45" t="s">
        <v>110</v>
      </c>
      <c r="D54" s="45" t="s">
        <v>114</v>
      </c>
      <c r="E54" s="47" t="s">
        <v>29</v>
      </c>
      <c r="F54" s="47" t="s">
        <v>98</v>
      </c>
      <c r="G54" s="48">
        <v>20000</v>
      </c>
      <c r="H54" s="49">
        <v>0</v>
      </c>
      <c r="I54" s="49">
        <v>25</v>
      </c>
      <c r="J54" s="49">
        <f t="shared" si="6"/>
        <v>574</v>
      </c>
      <c r="K54" s="49">
        <f t="shared" si="1"/>
        <v>1420</v>
      </c>
      <c r="L54" s="49">
        <f t="shared" si="27"/>
        <v>240</v>
      </c>
      <c r="M54" s="49">
        <f t="shared" si="7"/>
        <v>608</v>
      </c>
      <c r="N54" s="49">
        <f t="shared" si="8"/>
        <v>1418</v>
      </c>
      <c r="O54" s="49">
        <v>0</v>
      </c>
      <c r="P54" s="49">
        <f t="shared" si="28"/>
        <v>4285</v>
      </c>
      <c r="Q54" s="49">
        <f t="shared" si="4"/>
        <v>1207</v>
      </c>
      <c r="R54" s="49">
        <f t="shared" si="2"/>
        <v>3078</v>
      </c>
      <c r="S54" s="50">
        <f t="shared" si="10"/>
        <v>18793</v>
      </c>
      <c r="T54" s="51">
        <v>111</v>
      </c>
    </row>
    <row r="55" spans="1:20" s="8" customFormat="1" ht="45.75" customHeight="1" thickBot="1" x14ac:dyDescent="0.4">
      <c r="A55" s="44" t="s">
        <v>126</v>
      </c>
      <c r="B55" s="45" t="s">
        <v>127</v>
      </c>
      <c r="C55" s="45" t="s">
        <v>110</v>
      </c>
      <c r="D55" s="45" t="s">
        <v>114</v>
      </c>
      <c r="E55" s="47" t="s">
        <v>29</v>
      </c>
      <c r="F55" s="47" t="s">
        <v>98</v>
      </c>
      <c r="G55" s="48">
        <v>17000</v>
      </c>
      <c r="H55" s="49">
        <v>0</v>
      </c>
      <c r="I55" s="49">
        <v>25</v>
      </c>
      <c r="J55" s="49">
        <f t="shared" si="6"/>
        <v>487.9</v>
      </c>
      <c r="K55" s="49">
        <f t="shared" si="1"/>
        <v>1207</v>
      </c>
      <c r="L55" s="49">
        <f t="shared" si="27"/>
        <v>204</v>
      </c>
      <c r="M55" s="49">
        <f t="shared" si="7"/>
        <v>516.79999999999995</v>
      </c>
      <c r="N55" s="49">
        <f t="shared" si="8"/>
        <v>1205.3000000000002</v>
      </c>
      <c r="O55" s="49">
        <v>0</v>
      </c>
      <c r="P55" s="49">
        <f t="shared" si="28"/>
        <v>3646</v>
      </c>
      <c r="Q55" s="49">
        <f t="shared" si="4"/>
        <v>1029.7</v>
      </c>
      <c r="R55" s="49">
        <f t="shared" si="2"/>
        <v>2616.3000000000002</v>
      </c>
      <c r="S55" s="50">
        <f t="shared" si="10"/>
        <v>15970.3</v>
      </c>
      <c r="T55" s="51">
        <v>111</v>
      </c>
    </row>
    <row r="56" spans="1:20" s="8" customFormat="1" ht="47.25" thickBot="1" x14ac:dyDescent="0.4">
      <c r="A56" s="44" t="s">
        <v>128</v>
      </c>
      <c r="B56" s="45" t="s">
        <v>129</v>
      </c>
      <c r="C56" s="45" t="s">
        <v>110</v>
      </c>
      <c r="D56" s="45" t="s">
        <v>114</v>
      </c>
      <c r="E56" s="47" t="s">
        <v>29</v>
      </c>
      <c r="F56" s="47" t="s">
        <v>98</v>
      </c>
      <c r="G56" s="48">
        <v>17000</v>
      </c>
      <c r="H56" s="49">
        <v>0</v>
      </c>
      <c r="I56" s="49">
        <v>25</v>
      </c>
      <c r="J56" s="49">
        <f t="shared" si="6"/>
        <v>487.9</v>
      </c>
      <c r="K56" s="49">
        <f t="shared" si="1"/>
        <v>1207</v>
      </c>
      <c r="L56" s="49">
        <f t="shared" si="27"/>
        <v>204</v>
      </c>
      <c r="M56" s="49">
        <f t="shared" si="7"/>
        <v>516.79999999999995</v>
      </c>
      <c r="N56" s="49">
        <f t="shared" si="8"/>
        <v>1205.3000000000002</v>
      </c>
      <c r="O56" s="49">
        <v>3430.92</v>
      </c>
      <c r="P56" s="49">
        <f t="shared" si="28"/>
        <v>7076.92</v>
      </c>
      <c r="Q56" s="49">
        <f t="shared" si="4"/>
        <v>4460.62</v>
      </c>
      <c r="R56" s="49">
        <f t="shared" si="2"/>
        <v>2616.3000000000002</v>
      </c>
      <c r="S56" s="50">
        <f t="shared" si="10"/>
        <v>12539.38</v>
      </c>
      <c r="T56" s="51">
        <v>111</v>
      </c>
    </row>
    <row r="57" spans="1:20" s="8" customFormat="1" ht="47.25" thickBot="1" x14ac:dyDescent="0.4">
      <c r="A57" s="44" t="s">
        <v>132</v>
      </c>
      <c r="B57" s="45" t="s">
        <v>133</v>
      </c>
      <c r="C57" s="45" t="s">
        <v>110</v>
      </c>
      <c r="D57" s="45" t="s">
        <v>114</v>
      </c>
      <c r="E57" s="47" t="s">
        <v>29</v>
      </c>
      <c r="F57" s="47" t="s">
        <v>98</v>
      </c>
      <c r="G57" s="48">
        <v>17000</v>
      </c>
      <c r="H57" s="49">
        <v>0</v>
      </c>
      <c r="I57" s="49">
        <v>25</v>
      </c>
      <c r="J57" s="49">
        <f t="shared" si="6"/>
        <v>487.9</v>
      </c>
      <c r="K57" s="49">
        <f t="shared" si="1"/>
        <v>1207</v>
      </c>
      <c r="L57" s="49">
        <f t="shared" si="27"/>
        <v>204</v>
      </c>
      <c r="M57" s="49">
        <f t="shared" si="7"/>
        <v>516.79999999999995</v>
      </c>
      <c r="N57" s="49">
        <f t="shared" si="8"/>
        <v>1205.3000000000002</v>
      </c>
      <c r="O57" s="49">
        <v>0</v>
      </c>
      <c r="P57" s="49">
        <f t="shared" si="28"/>
        <v>3646</v>
      </c>
      <c r="Q57" s="49">
        <f t="shared" si="4"/>
        <v>1029.7</v>
      </c>
      <c r="R57" s="49">
        <f t="shared" si="2"/>
        <v>2616.3000000000002</v>
      </c>
      <c r="S57" s="50">
        <f t="shared" si="10"/>
        <v>15970.3</v>
      </c>
      <c r="T57" s="51">
        <v>111</v>
      </c>
    </row>
    <row r="58" spans="1:20" s="8" customFormat="1" ht="47.25" thickBot="1" x14ac:dyDescent="0.4">
      <c r="A58" s="44" t="s">
        <v>134</v>
      </c>
      <c r="B58" s="45" t="s">
        <v>135</v>
      </c>
      <c r="C58" s="45" t="s">
        <v>110</v>
      </c>
      <c r="D58" s="45" t="s">
        <v>114</v>
      </c>
      <c r="E58" s="47" t="s">
        <v>29</v>
      </c>
      <c r="F58" s="47" t="s">
        <v>98</v>
      </c>
      <c r="G58" s="48">
        <v>17000</v>
      </c>
      <c r="H58" s="49">
        <v>0</v>
      </c>
      <c r="I58" s="49">
        <v>25</v>
      </c>
      <c r="J58" s="49">
        <f t="shared" si="6"/>
        <v>487.9</v>
      </c>
      <c r="K58" s="49">
        <f t="shared" si="1"/>
        <v>1207</v>
      </c>
      <c r="L58" s="49">
        <f t="shared" si="27"/>
        <v>204</v>
      </c>
      <c r="M58" s="49">
        <f t="shared" si="7"/>
        <v>516.79999999999995</v>
      </c>
      <c r="N58" s="49">
        <f t="shared" si="8"/>
        <v>1205.3000000000002</v>
      </c>
      <c r="O58" s="49">
        <v>0</v>
      </c>
      <c r="P58" s="49">
        <f t="shared" si="28"/>
        <v>3646</v>
      </c>
      <c r="Q58" s="49">
        <f t="shared" si="4"/>
        <v>1029.7</v>
      </c>
      <c r="R58" s="49">
        <f t="shared" si="2"/>
        <v>2616.3000000000002</v>
      </c>
      <c r="S58" s="50">
        <f t="shared" si="10"/>
        <v>15970.3</v>
      </c>
      <c r="T58" s="51">
        <v>111</v>
      </c>
    </row>
    <row r="59" spans="1:20" s="8" customFormat="1" ht="47.25" thickBot="1" x14ac:dyDescent="0.4">
      <c r="A59" s="44" t="s">
        <v>136</v>
      </c>
      <c r="B59" s="45" t="s">
        <v>137</v>
      </c>
      <c r="C59" s="45" t="s">
        <v>110</v>
      </c>
      <c r="D59" s="45" t="s">
        <v>117</v>
      </c>
      <c r="E59" s="47" t="s">
        <v>29</v>
      </c>
      <c r="F59" s="47" t="s">
        <v>35</v>
      </c>
      <c r="G59" s="48">
        <v>17000</v>
      </c>
      <c r="H59" s="49">
        <v>0</v>
      </c>
      <c r="I59" s="49">
        <v>25</v>
      </c>
      <c r="J59" s="49">
        <f t="shared" si="6"/>
        <v>487.9</v>
      </c>
      <c r="K59" s="49">
        <f t="shared" si="1"/>
        <v>1207</v>
      </c>
      <c r="L59" s="49">
        <f t="shared" si="27"/>
        <v>204</v>
      </c>
      <c r="M59" s="49">
        <f t="shared" si="7"/>
        <v>516.79999999999995</v>
      </c>
      <c r="N59" s="49">
        <f t="shared" si="8"/>
        <v>1205.3000000000002</v>
      </c>
      <c r="O59" s="49">
        <v>0</v>
      </c>
      <c r="P59" s="49">
        <f t="shared" si="28"/>
        <v>3646</v>
      </c>
      <c r="Q59" s="49">
        <f t="shared" si="4"/>
        <v>1029.7</v>
      </c>
      <c r="R59" s="49">
        <f t="shared" si="2"/>
        <v>2616.3000000000002</v>
      </c>
      <c r="S59" s="50">
        <f t="shared" si="10"/>
        <v>15970.3</v>
      </c>
      <c r="T59" s="51">
        <v>111</v>
      </c>
    </row>
    <row r="60" spans="1:20" s="8" customFormat="1" ht="58.5" customHeight="1" thickBot="1" x14ac:dyDescent="0.4">
      <c r="A60" s="44" t="s">
        <v>138</v>
      </c>
      <c r="B60" s="45" t="s">
        <v>139</v>
      </c>
      <c r="C60" s="45" t="s">
        <v>110</v>
      </c>
      <c r="D60" s="45" t="s">
        <v>117</v>
      </c>
      <c r="E60" s="47" t="s">
        <v>34</v>
      </c>
      <c r="F60" s="47" t="s">
        <v>35</v>
      </c>
      <c r="G60" s="48">
        <v>17000</v>
      </c>
      <c r="H60" s="49">
        <v>0</v>
      </c>
      <c r="I60" s="49">
        <v>25</v>
      </c>
      <c r="J60" s="49">
        <f t="shared" si="6"/>
        <v>487.9</v>
      </c>
      <c r="K60" s="49">
        <f t="shared" si="1"/>
        <v>1207</v>
      </c>
      <c r="L60" s="49">
        <f t="shared" si="27"/>
        <v>204</v>
      </c>
      <c r="M60" s="49">
        <f t="shared" si="7"/>
        <v>516.79999999999995</v>
      </c>
      <c r="N60" s="49">
        <f t="shared" si="8"/>
        <v>1205.3000000000002</v>
      </c>
      <c r="O60" s="49">
        <v>0</v>
      </c>
      <c r="P60" s="49">
        <f t="shared" si="28"/>
        <v>3646</v>
      </c>
      <c r="Q60" s="49">
        <f t="shared" si="4"/>
        <v>1029.7</v>
      </c>
      <c r="R60" s="49">
        <f t="shared" si="2"/>
        <v>2616.3000000000002</v>
      </c>
      <c r="S60" s="50">
        <f t="shared" si="10"/>
        <v>15970.3</v>
      </c>
      <c r="T60" s="51">
        <v>111</v>
      </c>
    </row>
    <row r="61" spans="1:20" s="8" customFormat="1" ht="47.25" thickBot="1" x14ac:dyDescent="0.4">
      <c r="A61" s="44" t="s">
        <v>140</v>
      </c>
      <c r="B61" s="45" t="s">
        <v>141</v>
      </c>
      <c r="C61" s="45" t="s">
        <v>110</v>
      </c>
      <c r="D61" s="45" t="s">
        <v>117</v>
      </c>
      <c r="E61" s="47" t="s">
        <v>29</v>
      </c>
      <c r="F61" s="47" t="s">
        <v>35</v>
      </c>
      <c r="G61" s="48">
        <v>22000</v>
      </c>
      <c r="H61" s="49">
        <v>0</v>
      </c>
      <c r="I61" s="49">
        <v>25</v>
      </c>
      <c r="J61" s="49">
        <f t="shared" si="6"/>
        <v>631.4</v>
      </c>
      <c r="K61" s="49">
        <f t="shared" si="1"/>
        <v>1562</v>
      </c>
      <c r="L61" s="49">
        <f t="shared" si="27"/>
        <v>264</v>
      </c>
      <c r="M61" s="49">
        <f t="shared" si="7"/>
        <v>668.8</v>
      </c>
      <c r="N61" s="49">
        <f t="shared" si="8"/>
        <v>1559.8000000000002</v>
      </c>
      <c r="O61" s="49">
        <v>3430.92</v>
      </c>
      <c r="P61" s="49">
        <f t="shared" si="28"/>
        <v>8141.92</v>
      </c>
      <c r="Q61" s="49">
        <f t="shared" si="4"/>
        <v>4756.12</v>
      </c>
      <c r="R61" s="49">
        <f t="shared" si="2"/>
        <v>3385.8</v>
      </c>
      <c r="S61" s="50">
        <f t="shared" si="10"/>
        <v>17243.88</v>
      </c>
      <c r="T61" s="51">
        <v>111</v>
      </c>
    </row>
    <row r="62" spans="1:20" s="8" customFormat="1" ht="47.25" thickBot="1" x14ac:dyDescent="0.4">
      <c r="A62" s="44" t="s">
        <v>142</v>
      </c>
      <c r="B62" s="45" t="s">
        <v>143</v>
      </c>
      <c r="C62" s="45" t="s">
        <v>110</v>
      </c>
      <c r="D62" s="45" t="s">
        <v>63</v>
      </c>
      <c r="E62" s="47" t="s">
        <v>29</v>
      </c>
      <c r="F62" s="47" t="s">
        <v>35</v>
      </c>
      <c r="G62" s="48">
        <v>29800</v>
      </c>
      <c r="H62" s="49">
        <v>0</v>
      </c>
      <c r="I62" s="49">
        <v>25</v>
      </c>
      <c r="J62" s="49">
        <f t="shared" si="6"/>
        <v>855.26</v>
      </c>
      <c r="K62" s="49">
        <f t="shared" si="1"/>
        <v>2115.8000000000002</v>
      </c>
      <c r="L62" s="49">
        <f t="shared" si="27"/>
        <v>357.6</v>
      </c>
      <c r="M62" s="49">
        <f t="shared" si="7"/>
        <v>905.92</v>
      </c>
      <c r="N62" s="49">
        <f t="shared" si="8"/>
        <v>2112.8200000000002</v>
      </c>
      <c r="O62" s="49">
        <v>0</v>
      </c>
      <c r="P62" s="49">
        <f t="shared" si="28"/>
        <v>6372.4</v>
      </c>
      <c r="Q62" s="49">
        <f t="shared" si="4"/>
        <v>1786.18</v>
      </c>
      <c r="R62" s="49">
        <f t="shared" si="2"/>
        <v>4586.22</v>
      </c>
      <c r="S62" s="50">
        <f t="shared" si="10"/>
        <v>28013.82</v>
      </c>
      <c r="T62" s="51">
        <v>111</v>
      </c>
    </row>
    <row r="63" spans="1:20" s="8" customFormat="1" ht="47.25" thickBot="1" x14ac:dyDescent="0.4">
      <c r="A63" s="44" t="s">
        <v>817</v>
      </c>
      <c r="B63" s="45" t="s">
        <v>816</v>
      </c>
      <c r="C63" s="45" t="s">
        <v>110</v>
      </c>
      <c r="D63" s="45" t="s">
        <v>117</v>
      </c>
      <c r="E63" s="47" t="s">
        <v>29</v>
      </c>
      <c r="F63" s="47" t="s">
        <v>35</v>
      </c>
      <c r="G63" s="48">
        <v>17000</v>
      </c>
      <c r="H63" s="49">
        <v>0</v>
      </c>
      <c r="I63" s="49">
        <v>25</v>
      </c>
      <c r="J63" s="49">
        <f t="shared" ref="J63:J68" si="30">ROUNDUP(G63*2.87%,2)</f>
        <v>487.9</v>
      </c>
      <c r="K63" s="49">
        <f t="shared" si="1"/>
        <v>1207</v>
      </c>
      <c r="L63" s="49">
        <f t="shared" si="27"/>
        <v>204</v>
      </c>
      <c r="M63" s="49">
        <f t="shared" ref="M63:M68" si="31">+G63*3.04%</f>
        <v>516.79999999999995</v>
      </c>
      <c r="N63" s="49">
        <f t="shared" ref="N63:N68" si="32">+G63*7.09%</f>
        <v>1205.3000000000002</v>
      </c>
      <c r="O63" s="49">
        <v>0</v>
      </c>
      <c r="P63" s="49">
        <f t="shared" si="28"/>
        <v>3646</v>
      </c>
      <c r="Q63" s="49">
        <f t="shared" si="4"/>
        <v>1029.7</v>
      </c>
      <c r="R63" s="49">
        <f t="shared" si="2"/>
        <v>2616.3000000000002</v>
      </c>
      <c r="S63" s="50">
        <f t="shared" si="10"/>
        <v>15970.3</v>
      </c>
      <c r="T63" s="51">
        <v>111</v>
      </c>
    </row>
    <row r="64" spans="1:20" s="8" customFormat="1" ht="47.25" thickBot="1" x14ac:dyDescent="0.4">
      <c r="A64" s="44" t="s">
        <v>845</v>
      </c>
      <c r="B64" s="45" t="s">
        <v>846</v>
      </c>
      <c r="C64" s="45" t="s">
        <v>110</v>
      </c>
      <c r="D64" s="45" t="s">
        <v>117</v>
      </c>
      <c r="E64" s="47" t="s">
        <v>29</v>
      </c>
      <c r="F64" s="47" t="s">
        <v>35</v>
      </c>
      <c r="G64" s="48">
        <v>17000</v>
      </c>
      <c r="H64" s="49">
        <v>0</v>
      </c>
      <c r="I64" s="49">
        <v>25</v>
      </c>
      <c r="J64" s="49">
        <f t="shared" si="30"/>
        <v>487.9</v>
      </c>
      <c r="K64" s="49">
        <f t="shared" si="1"/>
        <v>1207</v>
      </c>
      <c r="L64" s="49">
        <f t="shared" si="27"/>
        <v>204</v>
      </c>
      <c r="M64" s="49">
        <f t="shared" si="31"/>
        <v>516.79999999999995</v>
      </c>
      <c r="N64" s="49">
        <f t="shared" si="32"/>
        <v>1205.3000000000002</v>
      </c>
      <c r="O64" s="49">
        <v>0</v>
      </c>
      <c r="P64" s="49">
        <f>+H64+I64+J64+K64+L64+M64+N64+O64</f>
        <v>3646</v>
      </c>
      <c r="Q64" s="49">
        <f t="shared" si="4"/>
        <v>1029.7</v>
      </c>
      <c r="R64" s="49">
        <f>+K64+L64+N64</f>
        <v>2616.3000000000002</v>
      </c>
      <c r="S64" s="50">
        <f>ROUNDUP(G64-Q64,2)</f>
        <v>15970.3</v>
      </c>
      <c r="T64" s="51">
        <v>111</v>
      </c>
    </row>
    <row r="65" spans="1:20" s="8" customFormat="1" ht="47.25" thickBot="1" x14ac:dyDescent="0.4">
      <c r="A65" s="44" t="s">
        <v>861</v>
      </c>
      <c r="B65" s="45" t="s">
        <v>863</v>
      </c>
      <c r="C65" s="45" t="s">
        <v>110</v>
      </c>
      <c r="D65" s="45" t="s">
        <v>117</v>
      </c>
      <c r="E65" s="47" t="s">
        <v>29</v>
      </c>
      <c r="F65" s="47" t="s">
        <v>35</v>
      </c>
      <c r="G65" s="48">
        <v>17000</v>
      </c>
      <c r="H65" s="49">
        <v>0</v>
      </c>
      <c r="I65" s="49">
        <v>25</v>
      </c>
      <c r="J65" s="49">
        <f t="shared" si="30"/>
        <v>487.9</v>
      </c>
      <c r="K65" s="49">
        <f>ROUNDUP(G65*7.1%,2)</f>
        <v>1207</v>
      </c>
      <c r="L65" s="49">
        <f t="shared" si="27"/>
        <v>204</v>
      </c>
      <c r="M65" s="49">
        <f t="shared" si="31"/>
        <v>516.79999999999995</v>
      </c>
      <c r="N65" s="49">
        <f t="shared" si="32"/>
        <v>1205.3000000000002</v>
      </c>
      <c r="O65" s="49">
        <v>0</v>
      </c>
      <c r="P65" s="49">
        <f>+H65+I65+J65+K65+L65+M65+N65+O65</f>
        <v>3646</v>
      </c>
      <c r="Q65" s="49">
        <f t="shared" si="4"/>
        <v>1029.7</v>
      </c>
      <c r="R65" s="49">
        <f>+K65+L65+N65</f>
        <v>2616.3000000000002</v>
      </c>
      <c r="S65" s="50">
        <f>ROUNDUP(G65-Q65,2)</f>
        <v>15970.3</v>
      </c>
      <c r="T65" s="51">
        <v>111</v>
      </c>
    </row>
    <row r="66" spans="1:20" s="8" customFormat="1" ht="47.25" thickBot="1" x14ac:dyDescent="0.4">
      <c r="A66" s="44" t="s">
        <v>903</v>
      </c>
      <c r="B66" s="45" t="s">
        <v>902</v>
      </c>
      <c r="C66" s="45" t="s">
        <v>110</v>
      </c>
      <c r="D66" s="45" t="s">
        <v>117</v>
      </c>
      <c r="E66" s="47" t="s">
        <v>29</v>
      </c>
      <c r="F66" s="47" t="s">
        <v>35</v>
      </c>
      <c r="G66" s="48">
        <v>17000</v>
      </c>
      <c r="H66" s="49">
        <v>0</v>
      </c>
      <c r="I66" s="49">
        <v>25</v>
      </c>
      <c r="J66" s="49">
        <f t="shared" si="30"/>
        <v>487.9</v>
      </c>
      <c r="K66" s="49">
        <f>ROUNDUP(G66*7.1%,2)</f>
        <v>1207</v>
      </c>
      <c r="L66" s="49">
        <f t="shared" si="27"/>
        <v>204</v>
      </c>
      <c r="M66" s="49">
        <f t="shared" si="31"/>
        <v>516.79999999999995</v>
      </c>
      <c r="N66" s="49">
        <f t="shared" si="32"/>
        <v>1205.3000000000002</v>
      </c>
      <c r="O66" s="49">
        <v>0</v>
      </c>
      <c r="P66" s="49">
        <f>+H66+I66+J66+K66+L66+M66+N66+O66</f>
        <v>3646</v>
      </c>
      <c r="Q66" s="49">
        <f t="shared" si="4"/>
        <v>1029.7</v>
      </c>
      <c r="R66" s="49">
        <f>+K66+L66+N66</f>
        <v>2616.3000000000002</v>
      </c>
      <c r="S66" s="50">
        <f>ROUNDUP(G66-Q66,2)</f>
        <v>15970.3</v>
      </c>
      <c r="T66" s="51">
        <v>111</v>
      </c>
    </row>
    <row r="67" spans="1:20" s="8" customFormat="1" ht="47.25" thickBot="1" x14ac:dyDescent="0.4">
      <c r="A67" s="44" t="s">
        <v>862</v>
      </c>
      <c r="B67" s="45" t="s">
        <v>864</v>
      </c>
      <c r="C67" s="45" t="s">
        <v>110</v>
      </c>
      <c r="D67" s="45" t="s">
        <v>117</v>
      </c>
      <c r="E67" s="47" t="s">
        <v>29</v>
      </c>
      <c r="F67" s="47" t="s">
        <v>35</v>
      </c>
      <c r="G67" s="48">
        <v>17000</v>
      </c>
      <c r="H67" s="49">
        <v>0</v>
      </c>
      <c r="I67" s="49">
        <v>25</v>
      </c>
      <c r="J67" s="49">
        <f t="shared" si="30"/>
        <v>487.9</v>
      </c>
      <c r="K67" s="49">
        <f>ROUNDUP(G67*7.1%,2)</f>
        <v>1207</v>
      </c>
      <c r="L67" s="49">
        <f t="shared" si="27"/>
        <v>204</v>
      </c>
      <c r="M67" s="49">
        <f t="shared" si="31"/>
        <v>516.79999999999995</v>
      </c>
      <c r="N67" s="49">
        <f t="shared" si="32"/>
        <v>1205.3000000000002</v>
      </c>
      <c r="O67" s="49">
        <v>0</v>
      </c>
      <c r="P67" s="49">
        <f>+H67+I67+J67+K67+L67+M67+N67+O67</f>
        <v>3646</v>
      </c>
      <c r="Q67" s="49">
        <f t="shared" si="4"/>
        <v>1029.7</v>
      </c>
      <c r="R67" s="49">
        <f>+K67+L67+N67</f>
        <v>2616.3000000000002</v>
      </c>
      <c r="S67" s="50">
        <f>ROUNDUP(G67-Q67,2)</f>
        <v>15970.3</v>
      </c>
      <c r="T67" s="51">
        <v>111</v>
      </c>
    </row>
    <row r="68" spans="1:20" s="8" customFormat="1" ht="47.25" thickBot="1" x14ac:dyDescent="0.4">
      <c r="A68" s="44" t="s">
        <v>871</v>
      </c>
      <c r="B68" s="45" t="s">
        <v>872</v>
      </c>
      <c r="C68" s="45" t="s">
        <v>110</v>
      </c>
      <c r="D68" s="45" t="s">
        <v>117</v>
      </c>
      <c r="E68" s="47" t="s">
        <v>34</v>
      </c>
      <c r="F68" s="47" t="s">
        <v>35</v>
      </c>
      <c r="G68" s="48">
        <v>17000</v>
      </c>
      <c r="H68" s="49">
        <v>0</v>
      </c>
      <c r="I68" s="49">
        <v>25</v>
      </c>
      <c r="J68" s="49">
        <f t="shared" si="30"/>
        <v>487.9</v>
      </c>
      <c r="K68" s="49">
        <f>ROUNDUP(G68*7.1%,2)</f>
        <v>1207</v>
      </c>
      <c r="L68" s="49">
        <f t="shared" si="27"/>
        <v>204</v>
      </c>
      <c r="M68" s="49">
        <f t="shared" si="31"/>
        <v>516.79999999999995</v>
      </c>
      <c r="N68" s="49">
        <f t="shared" si="32"/>
        <v>1205.3000000000002</v>
      </c>
      <c r="O68" s="49">
        <v>0</v>
      </c>
      <c r="P68" s="49">
        <f>+H68+I68+J68+K68+L68+M68+N68+O68</f>
        <v>3646</v>
      </c>
      <c r="Q68" s="49">
        <f t="shared" si="4"/>
        <v>1029.7</v>
      </c>
      <c r="R68" s="49">
        <f>+K68+L68+N68</f>
        <v>2616.3000000000002</v>
      </c>
      <c r="S68" s="50">
        <f>ROUNDUP(G68-Q68,2)</f>
        <v>15970.3</v>
      </c>
      <c r="T68" s="51">
        <v>111</v>
      </c>
    </row>
    <row r="69" spans="1:20" s="8" customFormat="1" ht="93.75" thickBot="1" x14ac:dyDescent="0.4">
      <c r="A69" s="44" t="s">
        <v>144</v>
      </c>
      <c r="B69" s="45" t="s">
        <v>145</v>
      </c>
      <c r="C69" s="45" t="s">
        <v>146</v>
      </c>
      <c r="D69" s="45" t="s">
        <v>147</v>
      </c>
      <c r="E69" s="47" t="s">
        <v>29</v>
      </c>
      <c r="F69" s="47" t="s">
        <v>98</v>
      </c>
      <c r="G69" s="48">
        <v>31500</v>
      </c>
      <c r="H69" s="49">
        <v>0</v>
      </c>
      <c r="I69" s="49">
        <v>25</v>
      </c>
      <c r="J69" s="49">
        <f t="shared" si="6"/>
        <v>904.05</v>
      </c>
      <c r="K69" s="49">
        <f t="shared" si="1"/>
        <v>2236.5</v>
      </c>
      <c r="L69" s="49">
        <f t="shared" si="27"/>
        <v>378</v>
      </c>
      <c r="M69" s="49">
        <f t="shared" si="7"/>
        <v>957.6</v>
      </c>
      <c r="N69" s="49">
        <f t="shared" si="8"/>
        <v>2233.3500000000004</v>
      </c>
      <c r="O69" s="49">
        <v>0</v>
      </c>
      <c r="P69" s="49">
        <f t="shared" si="28"/>
        <v>6734.5000000000009</v>
      </c>
      <c r="Q69" s="49">
        <f t="shared" si="4"/>
        <v>1886.65</v>
      </c>
      <c r="R69" s="49">
        <f t="shared" si="2"/>
        <v>4847.8500000000004</v>
      </c>
      <c r="S69" s="50">
        <f t="shared" si="10"/>
        <v>29613.35</v>
      </c>
      <c r="T69" s="51">
        <v>111</v>
      </c>
    </row>
    <row r="70" spans="1:20" s="8" customFormat="1" ht="58.5" customHeight="1" thickBot="1" x14ac:dyDescent="0.4">
      <c r="A70" s="44" t="s">
        <v>151</v>
      </c>
      <c r="B70" s="45" t="s">
        <v>152</v>
      </c>
      <c r="C70" s="45" t="s">
        <v>153</v>
      </c>
      <c r="D70" s="45" t="s">
        <v>154</v>
      </c>
      <c r="E70" s="47" t="s">
        <v>29</v>
      </c>
      <c r="F70" s="47" t="s">
        <v>98</v>
      </c>
      <c r="G70" s="48">
        <v>31500</v>
      </c>
      <c r="H70" s="49">
        <v>0</v>
      </c>
      <c r="I70" s="49">
        <v>25</v>
      </c>
      <c r="J70" s="49">
        <f t="shared" si="6"/>
        <v>904.05</v>
      </c>
      <c r="K70" s="49">
        <f t="shared" si="1"/>
        <v>2236.5</v>
      </c>
      <c r="L70" s="49">
        <f t="shared" si="27"/>
        <v>378</v>
      </c>
      <c r="M70" s="49">
        <f t="shared" si="7"/>
        <v>957.6</v>
      </c>
      <c r="N70" s="49">
        <f t="shared" si="8"/>
        <v>2233.3500000000004</v>
      </c>
      <c r="O70" s="49">
        <v>0</v>
      </c>
      <c r="P70" s="49">
        <f t="shared" si="28"/>
        <v>6734.5000000000009</v>
      </c>
      <c r="Q70" s="49">
        <f t="shared" si="4"/>
        <v>1886.65</v>
      </c>
      <c r="R70" s="49">
        <f t="shared" si="2"/>
        <v>4847.8500000000004</v>
      </c>
      <c r="S70" s="50">
        <f t="shared" si="10"/>
        <v>29613.35</v>
      </c>
      <c r="T70" s="51">
        <v>111</v>
      </c>
    </row>
    <row r="71" spans="1:20" s="8" customFormat="1" ht="47.25" thickBot="1" x14ac:dyDescent="0.4">
      <c r="A71" s="44" t="s">
        <v>155</v>
      </c>
      <c r="B71" s="45" t="s">
        <v>156</v>
      </c>
      <c r="C71" s="45" t="s">
        <v>157</v>
      </c>
      <c r="D71" s="45" t="s">
        <v>88</v>
      </c>
      <c r="E71" s="47" t="s">
        <v>34</v>
      </c>
      <c r="F71" s="47" t="s">
        <v>35</v>
      </c>
      <c r="G71" s="48">
        <v>26250</v>
      </c>
      <c r="H71" s="49">
        <v>0</v>
      </c>
      <c r="I71" s="49">
        <v>25</v>
      </c>
      <c r="J71" s="49">
        <f t="shared" si="6"/>
        <v>753.38</v>
      </c>
      <c r="K71" s="49">
        <f t="shared" si="1"/>
        <v>1863.75</v>
      </c>
      <c r="L71" s="49">
        <f t="shared" si="27"/>
        <v>315</v>
      </c>
      <c r="M71" s="49">
        <f>+G71*3.04%</f>
        <v>798</v>
      </c>
      <c r="N71" s="49">
        <f>+G71*7.09%</f>
        <v>1861.1250000000002</v>
      </c>
      <c r="O71" s="49">
        <v>0</v>
      </c>
      <c r="P71" s="49">
        <f t="shared" si="28"/>
        <v>5616.2550000000001</v>
      </c>
      <c r="Q71" s="49">
        <f t="shared" si="4"/>
        <v>1576.38</v>
      </c>
      <c r="R71" s="49">
        <f t="shared" si="2"/>
        <v>4039.875</v>
      </c>
      <c r="S71" s="50">
        <f t="shared" si="10"/>
        <v>24673.62</v>
      </c>
      <c r="T71" s="51">
        <v>111</v>
      </c>
    </row>
    <row r="72" spans="1:20" s="8" customFormat="1" ht="47.25" thickBot="1" x14ac:dyDescent="0.4">
      <c r="A72" s="44" t="s">
        <v>158</v>
      </c>
      <c r="B72" s="45" t="s">
        <v>159</v>
      </c>
      <c r="C72" s="45" t="s">
        <v>157</v>
      </c>
      <c r="D72" s="45" t="s">
        <v>160</v>
      </c>
      <c r="E72" s="47" t="s">
        <v>29</v>
      </c>
      <c r="F72" s="47" t="s">
        <v>35</v>
      </c>
      <c r="G72" s="48">
        <v>18000</v>
      </c>
      <c r="H72" s="49">
        <v>0</v>
      </c>
      <c r="I72" s="49">
        <v>25</v>
      </c>
      <c r="J72" s="49">
        <f t="shared" ref="J72:J133" si="33">ROUNDUP(G72*2.87%,2)</f>
        <v>516.6</v>
      </c>
      <c r="K72" s="49">
        <f t="shared" si="1"/>
        <v>1278</v>
      </c>
      <c r="L72" s="49">
        <f t="shared" si="27"/>
        <v>216</v>
      </c>
      <c r="M72" s="49">
        <f>+G72*3.04%</f>
        <v>547.20000000000005</v>
      </c>
      <c r="N72" s="49">
        <f>+G72*7.09%</f>
        <v>1276.2</v>
      </c>
      <c r="O72" s="49">
        <v>0</v>
      </c>
      <c r="P72" s="49">
        <f t="shared" si="28"/>
        <v>3859</v>
      </c>
      <c r="Q72" s="49">
        <f t="shared" si="4"/>
        <v>1088.8</v>
      </c>
      <c r="R72" s="49">
        <f>+K72+L72+N72</f>
        <v>2770.2</v>
      </c>
      <c r="S72" s="50">
        <f>ROUNDUP(G72-Q72,2)</f>
        <v>16911.2</v>
      </c>
      <c r="T72" s="51">
        <v>111</v>
      </c>
    </row>
    <row r="73" spans="1:20" s="8" customFormat="1" ht="53.25" customHeight="1" thickBot="1" x14ac:dyDescent="0.4">
      <c r="A73" s="44" t="s">
        <v>188</v>
      </c>
      <c r="B73" s="45" t="s">
        <v>189</v>
      </c>
      <c r="C73" s="45" t="s">
        <v>157</v>
      </c>
      <c r="D73" s="45" t="s">
        <v>88</v>
      </c>
      <c r="E73" s="47" t="s">
        <v>34</v>
      </c>
      <c r="F73" s="47" t="s">
        <v>98</v>
      </c>
      <c r="G73" s="48">
        <v>26250</v>
      </c>
      <c r="H73" s="49">
        <v>0</v>
      </c>
      <c r="I73" s="49">
        <v>25</v>
      </c>
      <c r="J73" s="49">
        <f>ROUNDUP(G73*2.87%,2)</f>
        <v>753.38</v>
      </c>
      <c r="K73" s="49">
        <f>ROUNDUP(G73*7.1%,2)</f>
        <v>1863.75</v>
      </c>
      <c r="L73" s="49">
        <f t="shared" si="27"/>
        <v>315</v>
      </c>
      <c r="M73" s="49">
        <f>+G73*3.04%</f>
        <v>798</v>
      </c>
      <c r="N73" s="49">
        <f>+G73*7.09%</f>
        <v>1861.1250000000002</v>
      </c>
      <c r="O73" s="49">
        <v>1408.5</v>
      </c>
      <c r="P73" s="49">
        <f>+H73+I73+J73+K73+L73+M73+N73+O73</f>
        <v>7024.7550000000001</v>
      </c>
      <c r="Q73" s="49">
        <f t="shared" si="4"/>
        <v>2984.88</v>
      </c>
      <c r="R73" s="49">
        <f>+K73+L73+N73</f>
        <v>4039.875</v>
      </c>
      <c r="S73" s="50">
        <f>ROUNDUP(G73-Q73,2)</f>
        <v>23265.119999999999</v>
      </c>
      <c r="T73" s="51">
        <v>111</v>
      </c>
    </row>
    <row r="74" spans="1:20" s="8" customFormat="1" ht="57" customHeight="1" thickBot="1" x14ac:dyDescent="0.4">
      <c r="A74" s="44" t="s">
        <v>787</v>
      </c>
      <c r="B74" s="45" t="s">
        <v>788</v>
      </c>
      <c r="C74" s="45" t="s">
        <v>157</v>
      </c>
      <c r="D74" s="45" t="s">
        <v>54</v>
      </c>
      <c r="E74" s="47" t="s">
        <v>34</v>
      </c>
      <c r="F74" s="47" t="s">
        <v>35</v>
      </c>
      <c r="G74" s="48">
        <v>12000</v>
      </c>
      <c r="H74" s="49">
        <v>0</v>
      </c>
      <c r="I74" s="49">
        <v>25</v>
      </c>
      <c r="J74" s="49">
        <f>ROUNDUP(G74*2.87%,2)</f>
        <v>344.4</v>
      </c>
      <c r="K74" s="49">
        <f t="shared" si="1"/>
        <v>852</v>
      </c>
      <c r="L74" s="49">
        <f t="shared" si="27"/>
        <v>144</v>
      </c>
      <c r="M74" s="49">
        <f>+G74*3.04%</f>
        <v>364.8</v>
      </c>
      <c r="N74" s="49">
        <f>+G74*7.09%</f>
        <v>850.80000000000007</v>
      </c>
      <c r="O74" s="49">
        <v>0</v>
      </c>
      <c r="P74" s="49">
        <f>+H74+I74+J74+K74+L74+M74+N74+O74</f>
        <v>2581</v>
      </c>
      <c r="Q74" s="49">
        <f t="shared" si="4"/>
        <v>734.2</v>
      </c>
      <c r="R74" s="49">
        <f>+K74+L74+N74</f>
        <v>1846.8000000000002</v>
      </c>
      <c r="S74" s="50">
        <f>ROUNDUP(G74-Q74,2)</f>
        <v>11265.8</v>
      </c>
      <c r="T74" s="51">
        <v>111</v>
      </c>
    </row>
    <row r="75" spans="1:20" s="8" customFormat="1" ht="47.25" thickBot="1" x14ac:dyDescent="0.4">
      <c r="A75" s="44" t="s">
        <v>161</v>
      </c>
      <c r="B75" s="45" t="s">
        <v>162</v>
      </c>
      <c r="C75" s="45" t="s">
        <v>163</v>
      </c>
      <c r="D75" s="45" t="s">
        <v>63</v>
      </c>
      <c r="E75" s="47" t="s">
        <v>29</v>
      </c>
      <c r="F75" s="47" t="s">
        <v>35</v>
      </c>
      <c r="G75" s="48">
        <v>31500</v>
      </c>
      <c r="H75" s="49">
        <v>0</v>
      </c>
      <c r="I75" s="49">
        <v>25</v>
      </c>
      <c r="J75" s="49">
        <f t="shared" si="33"/>
        <v>904.05</v>
      </c>
      <c r="K75" s="49">
        <f t="shared" si="1"/>
        <v>2236.5</v>
      </c>
      <c r="L75" s="49">
        <f t="shared" si="27"/>
        <v>378</v>
      </c>
      <c r="M75" s="49">
        <f t="shared" ref="M75:M140" si="34">+G75*3.04%</f>
        <v>957.6</v>
      </c>
      <c r="N75" s="49">
        <f t="shared" ref="N75:N140" si="35">+G75*7.09%</f>
        <v>2233.3500000000004</v>
      </c>
      <c r="O75" s="49">
        <v>0</v>
      </c>
      <c r="P75" s="49">
        <f t="shared" si="28"/>
        <v>6734.5000000000009</v>
      </c>
      <c r="Q75" s="49">
        <f t="shared" si="4"/>
        <v>1886.65</v>
      </c>
      <c r="R75" s="49">
        <f t="shared" ref="R75:R138" si="36">+K75+L75+N75</f>
        <v>4847.8500000000004</v>
      </c>
      <c r="S75" s="50">
        <f t="shared" ref="S75:S96" si="37">ROUNDUP(G75-Q75,2)</f>
        <v>29613.35</v>
      </c>
      <c r="T75" s="51">
        <v>111</v>
      </c>
    </row>
    <row r="76" spans="1:20" s="8" customFormat="1" ht="70.5" thickBot="1" x14ac:dyDescent="0.4">
      <c r="A76" s="44" t="s">
        <v>164</v>
      </c>
      <c r="B76" s="45" t="s">
        <v>165</v>
      </c>
      <c r="C76" s="45" t="s">
        <v>163</v>
      </c>
      <c r="D76" s="45" t="s">
        <v>166</v>
      </c>
      <c r="E76" s="47" t="s">
        <v>29</v>
      </c>
      <c r="F76" s="47" t="s">
        <v>35</v>
      </c>
      <c r="G76" s="48">
        <v>10000</v>
      </c>
      <c r="H76" s="49">
        <v>0</v>
      </c>
      <c r="I76" s="49">
        <v>25</v>
      </c>
      <c r="J76" s="49">
        <f t="shared" si="33"/>
        <v>287</v>
      </c>
      <c r="K76" s="49">
        <f t="shared" si="1"/>
        <v>710</v>
      </c>
      <c r="L76" s="49">
        <f t="shared" ref="L76:L140" si="38">+G76*1.2%</f>
        <v>120</v>
      </c>
      <c r="M76" s="49">
        <f t="shared" si="34"/>
        <v>304</v>
      </c>
      <c r="N76" s="49">
        <f t="shared" si="35"/>
        <v>709</v>
      </c>
      <c r="O76" s="49">
        <v>1715.46</v>
      </c>
      <c r="P76" s="49">
        <f t="shared" si="28"/>
        <v>3870.46</v>
      </c>
      <c r="Q76" s="49">
        <f t="shared" si="4"/>
        <v>2331.46</v>
      </c>
      <c r="R76" s="49">
        <f t="shared" si="36"/>
        <v>1539</v>
      </c>
      <c r="S76" s="50">
        <f t="shared" si="37"/>
        <v>7668.54</v>
      </c>
      <c r="T76" s="51">
        <v>111</v>
      </c>
    </row>
    <row r="77" spans="1:20" s="8" customFormat="1" ht="70.5" thickBot="1" x14ac:dyDescent="0.4">
      <c r="A77" s="44" t="s">
        <v>167</v>
      </c>
      <c r="B77" s="45" t="s">
        <v>168</v>
      </c>
      <c r="C77" s="45" t="s">
        <v>163</v>
      </c>
      <c r="D77" s="45" t="s">
        <v>166</v>
      </c>
      <c r="E77" s="47" t="s">
        <v>29</v>
      </c>
      <c r="F77" s="47" t="s">
        <v>35</v>
      </c>
      <c r="G77" s="48">
        <v>10000</v>
      </c>
      <c r="H77" s="49">
        <v>0</v>
      </c>
      <c r="I77" s="49">
        <v>25</v>
      </c>
      <c r="J77" s="49">
        <f t="shared" si="33"/>
        <v>287</v>
      </c>
      <c r="K77" s="49">
        <f t="shared" si="1"/>
        <v>710</v>
      </c>
      <c r="L77" s="49">
        <f>+G77*1.2%</f>
        <v>120</v>
      </c>
      <c r="M77" s="49">
        <f>+G77*3.04%</f>
        <v>304</v>
      </c>
      <c r="N77" s="49">
        <f>+G77*7.09%</f>
        <v>709</v>
      </c>
      <c r="O77" s="49">
        <v>0</v>
      </c>
      <c r="P77" s="49">
        <f t="shared" si="28"/>
        <v>2155</v>
      </c>
      <c r="Q77" s="49">
        <f t="shared" si="4"/>
        <v>616</v>
      </c>
      <c r="R77" s="49">
        <f>+K77+L77+N77</f>
        <v>1539</v>
      </c>
      <c r="S77" s="50">
        <f t="shared" si="37"/>
        <v>9384</v>
      </c>
      <c r="T77" s="51">
        <v>111</v>
      </c>
    </row>
    <row r="78" spans="1:20" s="8" customFormat="1" ht="70.5" thickBot="1" x14ac:dyDescent="0.4">
      <c r="A78" s="44" t="s">
        <v>169</v>
      </c>
      <c r="B78" s="45" t="s">
        <v>170</v>
      </c>
      <c r="C78" s="45" t="s">
        <v>163</v>
      </c>
      <c r="D78" s="45" t="s">
        <v>166</v>
      </c>
      <c r="E78" s="47" t="s">
        <v>29</v>
      </c>
      <c r="F78" s="47" t="s">
        <v>35</v>
      </c>
      <c r="G78" s="48">
        <v>10000</v>
      </c>
      <c r="H78" s="49">
        <v>0</v>
      </c>
      <c r="I78" s="49">
        <v>25</v>
      </c>
      <c r="J78" s="49">
        <f t="shared" si="33"/>
        <v>287</v>
      </c>
      <c r="K78" s="49">
        <f t="shared" ref="K78:K147" si="39">ROUNDUP(G78*7.1%,2)</f>
        <v>710</v>
      </c>
      <c r="L78" s="49">
        <f t="shared" si="38"/>
        <v>120</v>
      </c>
      <c r="M78" s="49">
        <f t="shared" si="34"/>
        <v>304</v>
      </c>
      <c r="N78" s="49">
        <f t="shared" si="35"/>
        <v>709</v>
      </c>
      <c r="O78" s="49">
        <v>0</v>
      </c>
      <c r="P78" s="49">
        <f t="shared" si="28"/>
        <v>2155</v>
      </c>
      <c r="Q78" s="49">
        <f t="shared" ref="Q78:Q98" si="40">ROUNDUP(H78+I78+J78+M78+O78,2)</f>
        <v>616</v>
      </c>
      <c r="R78" s="49">
        <f t="shared" si="36"/>
        <v>1539</v>
      </c>
      <c r="S78" s="50">
        <f t="shared" si="37"/>
        <v>9384</v>
      </c>
      <c r="T78" s="51">
        <v>111</v>
      </c>
    </row>
    <row r="79" spans="1:20" s="8" customFormat="1" ht="70.5" thickBot="1" x14ac:dyDescent="0.4">
      <c r="A79" s="44" t="s">
        <v>171</v>
      </c>
      <c r="B79" s="45" t="s">
        <v>172</v>
      </c>
      <c r="C79" s="45" t="s">
        <v>163</v>
      </c>
      <c r="D79" s="45" t="s">
        <v>166</v>
      </c>
      <c r="E79" s="47" t="s">
        <v>29</v>
      </c>
      <c r="F79" s="47" t="s">
        <v>35</v>
      </c>
      <c r="G79" s="48">
        <v>10000</v>
      </c>
      <c r="H79" s="49">
        <v>0</v>
      </c>
      <c r="I79" s="49">
        <v>25</v>
      </c>
      <c r="J79" s="49">
        <f t="shared" si="33"/>
        <v>287</v>
      </c>
      <c r="K79" s="49">
        <f t="shared" si="39"/>
        <v>710</v>
      </c>
      <c r="L79" s="49">
        <f t="shared" si="38"/>
        <v>120</v>
      </c>
      <c r="M79" s="49">
        <f t="shared" si="34"/>
        <v>304</v>
      </c>
      <c r="N79" s="49">
        <f t="shared" si="35"/>
        <v>709</v>
      </c>
      <c r="O79" s="49">
        <v>0</v>
      </c>
      <c r="P79" s="49">
        <f t="shared" ref="P79:P96" si="41">+H79+I79+J79+K79+L79+M79+N79+O79</f>
        <v>2155</v>
      </c>
      <c r="Q79" s="49">
        <f t="shared" si="40"/>
        <v>616</v>
      </c>
      <c r="R79" s="49">
        <f t="shared" si="36"/>
        <v>1539</v>
      </c>
      <c r="S79" s="50">
        <f t="shared" si="37"/>
        <v>9384</v>
      </c>
      <c r="T79" s="51">
        <v>111</v>
      </c>
    </row>
    <row r="80" spans="1:20" s="8" customFormat="1" ht="47.25" thickBot="1" x14ac:dyDescent="0.4">
      <c r="A80" s="44" t="s">
        <v>173</v>
      </c>
      <c r="B80" s="45" t="s">
        <v>174</v>
      </c>
      <c r="C80" s="45" t="s">
        <v>163</v>
      </c>
      <c r="D80" s="45" t="s">
        <v>179</v>
      </c>
      <c r="E80" s="47" t="s">
        <v>29</v>
      </c>
      <c r="F80" s="47" t="s">
        <v>98</v>
      </c>
      <c r="G80" s="48">
        <v>11000</v>
      </c>
      <c r="H80" s="49">
        <v>0</v>
      </c>
      <c r="I80" s="49">
        <v>25</v>
      </c>
      <c r="J80" s="49">
        <f t="shared" si="33"/>
        <v>315.7</v>
      </c>
      <c r="K80" s="49">
        <f t="shared" si="39"/>
        <v>781</v>
      </c>
      <c r="L80" s="49">
        <f t="shared" si="38"/>
        <v>132</v>
      </c>
      <c r="M80" s="49">
        <f t="shared" si="34"/>
        <v>334.4</v>
      </c>
      <c r="N80" s="49">
        <f t="shared" si="35"/>
        <v>779.90000000000009</v>
      </c>
      <c r="O80" s="49">
        <v>0</v>
      </c>
      <c r="P80" s="49">
        <f t="shared" si="41"/>
        <v>2368</v>
      </c>
      <c r="Q80" s="49">
        <f t="shared" si="40"/>
        <v>675.1</v>
      </c>
      <c r="R80" s="49">
        <f t="shared" si="36"/>
        <v>1692.9</v>
      </c>
      <c r="S80" s="50">
        <f t="shared" si="37"/>
        <v>10324.9</v>
      </c>
      <c r="T80" s="51">
        <v>111</v>
      </c>
    </row>
    <row r="81" spans="1:20" s="8" customFormat="1" ht="70.5" thickBot="1" x14ac:dyDescent="0.4">
      <c r="A81" s="44" t="s">
        <v>175</v>
      </c>
      <c r="B81" s="45" t="s">
        <v>176</v>
      </c>
      <c r="C81" s="45" t="s">
        <v>163</v>
      </c>
      <c r="D81" s="45" t="s">
        <v>166</v>
      </c>
      <c r="E81" s="47" t="s">
        <v>29</v>
      </c>
      <c r="F81" s="47" t="s">
        <v>35</v>
      </c>
      <c r="G81" s="48">
        <v>22000</v>
      </c>
      <c r="H81" s="49">
        <v>0</v>
      </c>
      <c r="I81" s="49">
        <v>25</v>
      </c>
      <c r="J81" s="49">
        <f t="shared" si="33"/>
        <v>631.4</v>
      </c>
      <c r="K81" s="49">
        <f t="shared" si="39"/>
        <v>1562</v>
      </c>
      <c r="L81" s="49">
        <f>+G81*1.2%</f>
        <v>264</v>
      </c>
      <c r="M81" s="49">
        <f>+G81*3.04%</f>
        <v>668.8</v>
      </c>
      <c r="N81" s="49">
        <f>+G81*7.09%</f>
        <v>1559.8000000000002</v>
      </c>
      <c r="O81" s="49">
        <v>0</v>
      </c>
      <c r="P81" s="49">
        <f t="shared" si="41"/>
        <v>4711</v>
      </c>
      <c r="Q81" s="49">
        <f t="shared" si="40"/>
        <v>1325.2</v>
      </c>
      <c r="R81" s="49">
        <f>+K81+L81+N81</f>
        <v>3385.8</v>
      </c>
      <c r="S81" s="50">
        <f t="shared" si="37"/>
        <v>20674.8</v>
      </c>
      <c r="T81" s="51">
        <v>111</v>
      </c>
    </row>
    <row r="82" spans="1:20" s="8" customFormat="1" ht="47.25" thickBot="1" x14ac:dyDescent="0.4">
      <c r="A82" s="44" t="s">
        <v>177</v>
      </c>
      <c r="B82" s="45" t="s">
        <v>178</v>
      </c>
      <c r="C82" s="45" t="s">
        <v>163</v>
      </c>
      <c r="D82" s="45" t="s">
        <v>179</v>
      </c>
      <c r="E82" s="47" t="s">
        <v>29</v>
      </c>
      <c r="F82" s="47" t="s">
        <v>98</v>
      </c>
      <c r="G82" s="48">
        <v>10000</v>
      </c>
      <c r="H82" s="49">
        <v>0</v>
      </c>
      <c r="I82" s="49">
        <v>25</v>
      </c>
      <c r="J82" s="49">
        <f t="shared" si="33"/>
        <v>287</v>
      </c>
      <c r="K82" s="49">
        <f t="shared" si="39"/>
        <v>710</v>
      </c>
      <c r="L82" s="49">
        <f t="shared" si="38"/>
        <v>120</v>
      </c>
      <c r="M82" s="49">
        <f t="shared" si="34"/>
        <v>304</v>
      </c>
      <c r="N82" s="49">
        <f t="shared" si="35"/>
        <v>709</v>
      </c>
      <c r="O82" s="49">
        <v>0</v>
      </c>
      <c r="P82" s="49">
        <f t="shared" si="41"/>
        <v>2155</v>
      </c>
      <c r="Q82" s="49">
        <f t="shared" si="40"/>
        <v>616</v>
      </c>
      <c r="R82" s="49">
        <f t="shared" si="36"/>
        <v>1539</v>
      </c>
      <c r="S82" s="50">
        <f t="shared" si="37"/>
        <v>9384</v>
      </c>
      <c r="T82" s="51">
        <v>111</v>
      </c>
    </row>
    <row r="83" spans="1:20" s="8" customFormat="1" ht="47.25" thickBot="1" x14ac:dyDescent="0.4">
      <c r="A83" s="44" t="s">
        <v>180</v>
      </c>
      <c r="B83" s="45" t="s">
        <v>181</v>
      </c>
      <c r="C83" s="45" t="s">
        <v>163</v>
      </c>
      <c r="D83" s="45" t="s">
        <v>179</v>
      </c>
      <c r="E83" s="47" t="s">
        <v>29</v>
      </c>
      <c r="F83" s="47" t="s">
        <v>98</v>
      </c>
      <c r="G83" s="48">
        <v>10000</v>
      </c>
      <c r="H83" s="49">
        <v>0</v>
      </c>
      <c r="I83" s="49">
        <v>25</v>
      </c>
      <c r="J83" s="49">
        <f t="shared" si="33"/>
        <v>287</v>
      </c>
      <c r="K83" s="49">
        <f t="shared" si="39"/>
        <v>710</v>
      </c>
      <c r="L83" s="49">
        <f t="shared" si="38"/>
        <v>120</v>
      </c>
      <c r="M83" s="49">
        <f t="shared" si="34"/>
        <v>304</v>
      </c>
      <c r="N83" s="49">
        <f t="shared" si="35"/>
        <v>709</v>
      </c>
      <c r="O83" s="49">
        <v>0</v>
      </c>
      <c r="P83" s="49">
        <f t="shared" si="41"/>
        <v>2155</v>
      </c>
      <c r="Q83" s="49">
        <f t="shared" si="40"/>
        <v>616</v>
      </c>
      <c r="R83" s="49">
        <f t="shared" si="36"/>
        <v>1539</v>
      </c>
      <c r="S83" s="50">
        <f t="shared" si="37"/>
        <v>9384</v>
      </c>
      <c r="T83" s="51">
        <v>111</v>
      </c>
    </row>
    <row r="84" spans="1:20" s="8" customFormat="1" ht="70.5" thickBot="1" x14ac:dyDescent="0.4">
      <c r="A84" s="44" t="s">
        <v>182</v>
      </c>
      <c r="B84" s="45" t="s">
        <v>183</v>
      </c>
      <c r="C84" s="45" t="s">
        <v>163</v>
      </c>
      <c r="D84" s="45" t="s">
        <v>166</v>
      </c>
      <c r="E84" s="47" t="s">
        <v>29</v>
      </c>
      <c r="F84" s="47" t="s">
        <v>35</v>
      </c>
      <c r="G84" s="48">
        <v>10000</v>
      </c>
      <c r="H84" s="49">
        <v>0</v>
      </c>
      <c r="I84" s="49">
        <v>25</v>
      </c>
      <c r="J84" s="49">
        <f t="shared" si="33"/>
        <v>287</v>
      </c>
      <c r="K84" s="49">
        <f t="shared" si="39"/>
        <v>710</v>
      </c>
      <c r="L84" s="49">
        <f t="shared" si="38"/>
        <v>120</v>
      </c>
      <c r="M84" s="49">
        <f t="shared" si="34"/>
        <v>304</v>
      </c>
      <c r="N84" s="49">
        <f t="shared" si="35"/>
        <v>709</v>
      </c>
      <c r="O84" s="49">
        <v>1715.46</v>
      </c>
      <c r="P84" s="49">
        <f t="shared" si="41"/>
        <v>3870.46</v>
      </c>
      <c r="Q84" s="49">
        <f t="shared" si="40"/>
        <v>2331.46</v>
      </c>
      <c r="R84" s="49">
        <f t="shared" si="36"/>
        <v>1539</v>
      </c>
      <c r="S84" s="50">
        <f t="shared" si="37"/>
        <v>7668.54</v>
      </c>
      <c r="T84" s="51">
        <v>111</v>
      </c>
    </row>
    <row r="85" spans="1:20" s="8" customFormat="1" ht="70.5" thickBot="1" x14ac:dyDescent="0.4">
      <c r="A85" s="44" t="s">
        <v>184</v>
      </c>
      <c r="B85" s="45" t="s">
        <v>185</v>
      </c>
      <c r="C85" s="45" t="s">
        <v>163</v>
      </c>
      <c r="D85" s="45" t="s">
        <v>166</v>
      </c>
      <c r="E85" s="47" t="s">
        <v>29</v>
      </c>
      <c r="F85" s="47" t="s">
        <v>35</v>
      </c>
      <c r="G85" s="48">
        <v>10000</v>
      </c>
      <c r="H85" s="49">
        <v>0</v>
      </c>
      <c r="I85" s="49">
        <v>25</v>
      </c>
      <c r="J85" s="49">
        <f t="shared" si="33"/>
        <v>287</v>
      </c>
      <c r="K85" s="49">
        <f t="shared" si="39"/>
        <v>710</v>
      </c>
      <c r="L85" s="49">
        <f t="shared" si="38"/>
        <v>120</v>
      </c>
      <c r="M85" s="49">
        <f t="shared" si="34"/>
        <v>304</v>
      </c>
      <c r="N85" s="49">
        <f t="shared" si="35"/>
        <v>709</v>
      </c>
      <c r="O85" s="49">
        <v>0</v>
      </c>
      <c r="P85" s="49">
        <f t="shared" si="41"/>
        <v>2155</v>
      </c>
      <c r="Q85" s="49">
        <f t="shared" si="40"/>
        <v>616</v>
      </c>
      <c r="R85" s="49">
        <f t="shared" si="36"/>
        <v>1539</v>
      </c>
      <c r="S85" s="50">
        <f t="shared" si="37"/>
        <v>9384</v>
      </c>
      <c r="T85" s="51">
        <v>111</v>
      </c>
    </row>
    <row r="86" spans="1:20" s="8" customFormat="1" ht="70.5" thickBot="1" x14ac:dyDescent="0.4">
      <c r="A86" s="44" t="s">
        <v>186</v>
      </c>
      <c r="B86" s="45" t="s">
        <v>187</v>
      </c>
      <c r="C86" s="45" t="s">
        <v>163</v>
      </c>
      <c r="D86" s="45" t="s">
        <v>166</v>
      </c>
      <c r="E86" s="47" t="s">
        <v>29</v>
      </c>
      <c r="F86" s="47" t="s">
        <v>35</v>
      </c>
      <c r="G86" s="48">
        <v>10000</v>
      </c>
      <c r="H86" s="49">
        <v>0</v>
      </c>
      <c r="I86" s="49">
        <v>25</v>
      </c>
      <c r="J86" s="49">
        <f>ROUNDUP(G86*2.87%,2)</f>
        <v>287</v>
      </c>
      <c r="K86" s="49">
        <f t="shared" si="39"/>
        <v>710</v>
      </c>
      <c r="L86" s="49">
        <f>+G86*1.2%</f>
        <v>120</v>
      </c>
      <c r="M86" s="49">
        <f>+G86*3.04%</f>
        <v>304</v>
      </c>
      <c r="N86" s="49">
        <f>+G86*7.09%</f>
        <v>709</v>
      </c>
      <c r="O86" s="49">
        <v>0</v>
      </c>
      <c r="P86" s="49">
        <f>+H86+I86+J86+K86+L86+M86+N86+O86</f>
        <v>2155</v>
      </c>
      <c r="Q86" s="49">
        <f t="shared" si="40"/>
        <v>616</v>
      </c>
      <c r="R86" s="49">
        <f>+K86+L86+N86</f>
        <v>1539</v>
      </c>
      <c r="S86" s="50">
        <f>ROUNDUP(G86-Q86,2)</f>
        <v>9384</v>
      </c>
      <c r="T86" s="51">
        <v>111</v>
      </c>
    </row>
    <row r="87" spans="1:20" s="8" customFormat="1" ht="47.25" thickBot="1" x14ac:dyDescent="0.4">
      <c r="A87" s="44" t="s">
        <v>835</v>
      </c>
      <c r="B87" s="45" t="s">
        <v>836</v>
      </c>
      <c r="C87" s="45" t="s">
        <v>163</v>
      </c>
      <c r="D87" s="45" t="s">
        <v>837</v>
      </c>
      <c r="E87" s="47" t="s">
        <v>29</v>
      </c>
      <c r="F87" s="47" t="s">
        <v>35</v>
      </c>
      <c r="G87" s="48">
        <v>15000</v>
      </c>
      <c r="H87" s="49">
        <v>0</v>
      </c>
      <c r="I87" s="49">
        <v>25</v>
      </c>
      <c r="J87" s="49">
        <f t="shared" si="33"/>
        <v>430.5</v>
      </c>
      <c r="K87" s="49">
        <f t="shared" si="39"/>
        <v>1065</v>
      </c>
      <c r="L87" s="49">
        <f t="shared" si="38"/>
        <v>180</v>
      </c>
      <c r="M87" s="49">
        <f t="shared" si="34"/>
        <v>456</v>
      </c>
      <c r="N87" s="49">
        <f t="shared" si="35"/>
        <v>1063.5</v>
      </c>
      <c r="O87" s="49">
        <v>0</v>
      </c>
      <c r="P87" s="49">
        <f t="shared" si="41"/>
        <v>3220</v>
      </c>
      <c r="Q87" s="49">
        <f t="shared" si="40"/>
        <v>911.5</v>
      </c>
      <c r="R87" s="49">
        <f t="shared" si="36"/>
        <v>2308.5</v>
      </c>
      <c r="S87" s="50">
        <f t="shared" si="37"/>
        <v>14088.5</v>
      </c>
      <c r="T87" s="51">
        <v>111</v>
      </c>
    </row>
    <row r="88" spans="1:20" s="8" customFormat="1" ht="47.25" thickBot="1" x14ac:dyDescent="0.4">
      <c r="A88" s="44" t="s">
        <v>946</v>
      </c>
      <c r="B88" s="45" t="s">
        <v>947</v>
      </c>
      <c r="C88" s="45" t="s">
        <v>190</v>
      </c>
      <c r="D88" s="45" t="s">
        <v>890</v>
      </c>
      <c r="E88" s="47" t="s">
        <v>34</v>
      </c>
      <c r="F88" s="47" t="s">
        <v>35</v>
      </c>
      <c r="G88" s="48">
        <v>20000</v>
      </c>
      <c r="H88" s="49">
        <v>0</v>
      </c>
      <c r="I88" s="49">
        <v>25</v>
      </c>
      <c r="J88" s="49">
        <f>ROUNDUP(G88*2.87%,2)</f>
        <v>574</v>
      </c>
      <c r="K88" s="49">
        <f>ROUNDUP(G88*7.1%,2)</f>
        <v>1420</v>
      </c>
      <c r="L88" s="49">
        <f>+G88*1.2%</f>
        <v>240</v>
      </c>
      <c r="M88" s="49">
        <f>+G88*3.04%</f>
        <v>608</v>
      </c>
      <c r="N88" s="49">
        <f>+G88*7.09%</f>
        <v>1418</v>
      </c>
      <c r="O88" s="49">
        <v>0</v>
      </c>
      <c r="P88" s="49">
        <f>+H88+I88+J88+K88+L88+M88+N88+O88</f>
        <v>4285</v>
      </c>
      <c r="Q88" s="49">
        <f t="shared" si="40"/>
        <v>1207</v>
      </c>
      <c r="R88" s="49">
        <f>+K88+L88+N88</f>
        <v>3078</v>
      </c>
      <c r="S88" s="50">
        <f>ROUNDUP(G88-Q88,2)</f>
        <v>18793</v>
      </c>
      <c r="T88" s="51">
        <v>111</v>
      </c>
    </row>
    <row r="89" spans="1:20" s="8" customFormat="1" ht="70.5" thickBot="1" x14ac:dyDescent="0.4">
      <c r="A89" s="44" t="s">
        <v>191</v>
      </c>
      <c r="B89" s="45" t="s">
        <v>192</v>
      </c>
      <c r="C89" s="45" t="s">
        <v>190</v>
      </c>
      <c r="D89" s="45" t="s">
        <v>166</v>
      </c>
      <c r="E89" s="47" t="s">
        <v>34</v>
      </c>
      <c r="F89" s="47" t="s">
        <v>35</v>
      </c>
      <c r="G89" s="48">
        <v>17000</v>
      </c>
      <c r="H89" s="49">
        <v>0</v>
      </c>
      <c r="I89" s="49">
        <v>25</v>
      </c>
      <c r="J89" s="49">
        <f t="shared" si="33"/>
        <v>487.9</v>
      </c>
      <c r="K89" s="49">
        <f t="shared" si="39"/>
        <v>1207</v>
      </c>
      <c r="L89" s="49">
        <f t="shared" si="38"/>
        <v>204</v>
      </c>
      <c r="M89" s="49">
        <f t="shared" si="34"/>
        <v>516.79999999999995</v>
      </c>
      <c r="N89" s="49">
        <f t="shared" si="35"/>
        <v>1205.3000000000002</v>
      </c>
      <c r="O89" s="49">
        <v>0</v>
      </c>
      <c r="P89" s="49">
        <f t="shared" si="41"/>
        <v>3646</v>
      </c>
      <c r="Q89" s="49">
        <f t="shared" si="40"/>
        <v>1029.7</v>
      </c>
      <c r="R89" s="49">
        <f t="shared" si="36"/>
        <v>2616.3000000000002</v>
      </c>
      <c r="S89" s="50">
        <f t="shared" si="37"/>
        <v>15970.3</v>
      </c>
      <c r="T89" s="51">
        <v>111</v>
      </c>
    </row>
    <row r="90" spans="1:20" s="8" customFormat="1" ht="47.25" thickBot="1" x14ac:dyDescent="0.4">
      <c r="A90" s="44" t="s">
        <v>193</v>
      </c>
      <c r="B90" s="45" t="s">
        <v>194</v>
      </c>
      <c r="C90" s="45" t="s">
        <v>190</v>
      </c>
      <c r="D90" s="45" t="s">
        <v>117</v>
      </c>
      <c r="E90" s="47" t="s">
        <v>34</v>
      </c>
      <c r="F90" s="47" t="s">
        <v>35</v>
      </c>
      <c r="G90" s="48">
        <v>20000</v>
      </c>
      <c r="H90" s="49">
        <v>0</v>
      </c>
      <c r="I90" s="49">
        <v>25</v>
      </c>
      <c r="J90" s="49">
        <f t="shared" si="33"/>
        <v>574</v>
      </c>
      <c r="K90" s="49">
        <v>1418</v>
      </c>
      <c r="L90" s="49">
        <f t="shared" si="38"/>
        <v>240</v>
      </c>
      <c r="M90" s="49">
        <f t="shared" si="34"/>
        <v>608</v>
      </c>
      <c r="N90" s="49">
        <v>1420</v>
      </c>
      <c r="O90" s="49">
        <v>698</v>
      </c>
      <c r="P90" s="49">
        <f t="shared" si="41"/>
        <v>4983</v>
      </c>
      <c r="Q90" s="49">
        <f t="shared" si="40"/>
        <v>1905</v>
      </c>
      <c r="R90" s="49">
        <f t="shared" si="36"/>
        <v>3078</v>
      </c>
      <c r="S90" s="50">
        <f>ROUNDUP(G90-Q90,2)</f>
        <v>18095</v>
      </c>
      <c r="T90" s="51">
        <v>111</v>
      </c>
    </row>
    <row r="91" spans="1:20" s="8" customFormat="1" ht="47.25" thickBot="1" x14ac:dyDescent="0.4">
      <c r="A91" s="44" t="s">
        <v>195</v>
      </c>
      <c r="B91" s="45" t="s">
        <v>196</v>
      </c>
      <c r="C91" s="45" t="s">
        <v>190</v>
      </c>
      <c r="D91" s="45" t="s">
        <v>117</v>
      </c>
      <c r="E91" s="47" t="s">
        <v>34</v>
      </c>
      <c r="F91" s="47" t="s">
        <v>35</v>
      </c>
      <c r="G91" s="48">
        <v>17000</v>
      </c>
      <c r="H91" s="49">
        <v>0</v>
      </c>
      <c r="I91" s="49">
        <v>25</v>
      </c>
      <c r="J91" s="49">
        <f>ROUNDUP(G91*2.87%,2)</f>
        <v>487.9</v>
      </c>
      <c r="K91" s="49">
        <f>ROUNDUP(G91*7.1%,2)</f>
        <v>1207</v>
      </c>
      <c r="L91" s="49">
        <f>+G91*1.2%</f>
        <v>204</v>
      </c>
      <c r="M91" s="49">
        <f>+G91*3.04%</f>
        <v>516.79999999999995</v>
      </c>
      <c r="N91" s="49">
        <f>+G91*7.09%</f>
        <v>1205.3000000000002</v>
      </c>
      <c r="O91" s="49">
        <v>0</v>
      </c>
      <c r="P91" s="49">
        <f>+H91+I91+J91+K91+L91+M91+N91+O91</f>
        <v>3646</v>
      </c>
      <c r="Q91" s="49">
        <f t="shared" si="40"/>
        <v>1029.7</v>
      </c>
      <c r="R91" s="49">
        <f>+K91+L91+N91</f>
        <v>2616.3000000000002</v>
      </c>
      <c r="S91" s="50">
        <f>ROUNDUP(G91-Q91,2)</f>
        <v>15970.3</v>
      </c>
      <c r="T91" s="51">
        <v>111</v>
      </c>
    </row>
    <row r="92" spans="1:20" s="8" customFormat="1" ht="47.25" thickBot="1" x14ac:dyDescent="0.4">
      <c r="A92" s="44" t="s">
        <v>888</v>
      </c>
      <c r="B92" s="45" t="s">
        <v>889</v>
      </c>
      <c r="C92" s="45" t="s">
        <v>190</v>
      </c>
      <c r="D92" s="45" t="s">
        <v>890</v>
      </c>
      <c r="E92" s="47" t="s">
        <v>29</v>
      </c>
      <c r="F92" s="47" t="s">
        <v>35</v>
      </c>
      <c r="G92" s="48">
        <v>20000</v>
      </c>
      <c r="H92" s="49">
        <v>0</v>
      </c>
      <c r="I92" s="49">
        <v>25</v>
      </c>
      <c r="J92" s="49">
        <f t="shared" si="33"/>
        <v>574</v>
      </c>
      <c r="K92" s="49">
        <f t="shared" si="39"/>
        <v>1420</v>
      </c>
      <c r="L92" s="49">
        <f t="shared" si="38"/>
        <v>240</v>
      </c>
      <c r="M92" s="49">
        <f t="shared" si="34"/>
        <v>608</v>
      </c>
      <c r="N92" s="49">
        <f t="shared" si="35"/>
        <v>1418</v>
      </c>
      <c r="O92" s="49">
        <v>0</v>
      </c>
      <c r="P92" s="49">
        <f t="shared" si="41"/>
        <v>4285</v>
      </c>
      <c r="Q92" s="49">
        <f t="shared" si="40"/>
        <v>1207</v>
      </c>
      <c r="R92" s="49">
        <f t="shared" si="36"/>
        <v>3078</v>
      </c>
      <c r="S92" s="50">
        <f t="shared" si="37"/>
        <v>18793</v>
      </c>
      <c r="T92" s="51">
        <v>111</v>
      </c>
    </row>
    <row r="93" spans="1:20" s="8" customFormat="1" ht="47.25" thickBot="1" x14ac:dyDescent="0.4">
      <c r="A93" s="44" t="s">
        <v>148</v>
      </c>
      <c r="B93" s="45" t="s">
        <v>149</v>
      </c>
      <c r="C93" s="45" t="s">
        <v>190</v>
      </c>
      <c r="D93" s="45" t="s">
        <v>150</v>
      </c>
      <c r="E93" s="47" t="s">
        <v>29</v>
      </c>
      <c r="F93" s="47" t="s">
        <v>44</v>
      </c>
      <c r="G93" s="48">
        <v>45000</v>
      </c>
      <c r="H93" s="49">
        <v>891.01</v>
      </c>
      <c r="I93" s="49">
        <v>25</v>
      </c>
      <c r="J93" s="49">
        <f>ROUNDUP(G93*2.87%,2)</f>
        <v>1291.5</v>
      </c>
      <c r="K93" s="49">
        <f>ROUNDUP(G93*7.1%,2)</f>
        <v>3195</v>
      </c>
      <c r="L93" s="49">
        <f>+G93*1.2%</f>
        <v>540</v>
      </c>
      <c r="M93" s="49">
        <f>+G93*3.04%</f>
        <v>1368</v>
      </c>
      <c r="N93" s="49">
        <f>+G93*7.09%</f>
        <v>3190.5</v>
      </c>
      <c r="O93" s="49">
        <v>1715.46</v>
      </c>
      <c r="P93" s="49">
        <f>+H93+I93+J93+K93+L93+M93+N93+O93</f>
        <v>12216.470000000001</v>
      </c>
      <c r="Q93" s="49">
        <f t="shared" si="40"/>
        <v>5290.97</v>
      </c>
      <c r="R93" s="49">
        <f>+K93+L93+N93</f>
        <v>6925.5</v>
      </c>
      <c r="S93" s="50">
        <f>ROUNDUP(G93-Q93,2)</f>
        <v>39709.03</v>
      </c>
      <c r="T93" s="51">
        <v>111</v>
      </c>
    </row>
    <row r="94" spans="1:20" s="8" customFormat="1" ht="47.25" thickBot="1" x14ac:dyDescent="0.4">
      <c r="A94" s="44" t="s">
        <v>764</v>
      </c>
      <c r="B94" s="45" t="s">
        <v>765</v>
      </c>
      <c r="C94" s="45" t="s">
        <v>190</v>
      </c>
      <c r="D94" s="45" t="s">
        <v>101</v>
      </c>
      <c r="E94" s="47" t="s">
        <v>34</v>
      </c>
      <c r="F94" s="47" t="s">
        <v>35</v>
      </c>
      <c r="G94" s="48">
        <v>15000</v>
      </c>
      <c r="H94" s="49">
        <v>0</v>
      </c>
      <c r="I94" s="49">
        <v>25</v>
      </c>
      <c r="J94" s="49">
        <f>ROUNDUP(G94*2.87%,2)</f>
        <v>430.5</v>
      </c>
      <c r="K94" s="49">
        <f>ROUNDUP(G94*7.1%,2)</f>
        <v>1065</v>
      </c>
      <c r="L94" s="49">
        <f>+G94*1.2%</f>
        <v>180</v>
      </c>
      <c r="M94" s="49">
        <f>+G94*3.04%</f>
        <v>456</v>
      </c>
      <c r="N94" s="49">
        <f>+G94*7.09%</f>
        <v>1063.5</v>
      </c>
      <c r="O94" s="49">
        <v>0</v>
      </c>
      <c r="P94" s="49">
        <f>+H94+I94+J94+K94+L94+M94+N94+O94</f>
        <v>3220</v>
      </c>
      <c r="Q94" s="49">
        <f t="shared" si="40"/>
        <v>911.5</v>
      </c>
      <c r="R94" s="49">
        <f>+K94+L94+N94</f>
        <v>2308.5</v>
      </c>
      <c r="S94" s="50">
        <f>ROUNDUP(G94-Q94,2)</f>
        <v>14088.5</v>
      </c>
      <c r="T94" s="51">
        <v>111</v>
      </c>
    </row>
    <row r="95" spans="1:20" s="8" customFormat="1" ht="47.25" thickBot="1" x14ac:dyDescent="0.4">
      <c r="A95" s="44" t="s">
        <v>197</v>
      </c>
      <c r="B95" s="45" t="s">
        <v>198</v>
      </c>
      <c r="C95" s="45" t="s">
        <v>199</v>
      </c>
      <c r="D95" s="45" t="s">
        <v>200</v>
      </c>
      <c r="E95" s="47" t="s">
        <v>34</v>
      </c>
      <c r="F95" s="47" t="s">
        <v>30</v>
      </c>
      <c r="G95" s="48">
        <v>75000</v>
      </c>
      <c r="H95" s="49">
        <v>6309.35</v>
      </c>
      <c r="I95" s="49">
        <v>25</v>
      </c>
      <c r="J95" s="49">
        <f t="shared" si="33"/>
        <v>2152.5</v>
      </c>
      <c r="K95" s="49">
        <f t="shared" si="39"/>
        <v>5325</v>
      </c>
      <c r="L95" s="49">
        <v>897.7</v>
      </c>
      <c r="M95" s="49">
        <f t="shared" si="34"/>
        <v>2280</v>
      </c>
      <c r="N95" s="49">
        <f t="shared" si="35"/>
        <v>5317.5</v>
      </c>
      <c r="O95" s="49">
        <v>0</v>
      </c>
      <c r="P95" s="49">
        <f t="shared" si="41"/>
        <v>22307.050000000003</v>
      </c>
      <c r="Q95" s="49">
        <f t="shared" si="40"/>
        <v>10766.85</v>
      </c>
      <c r="R95" s="49">
        <f t="shared" si="36"/>
        <v>11540.2</v>
      </c>
      <c r="S95" s="50">
        <f t="shared" si="37"/>
        <v>64233.15</v>
      </c>
      <c r="T95" s="51">
        <v>111</v>
      </c>
    </row>
    <row r="96" spans="1:20" s="8" customFormat="1" ht="47.25" thickBot="1" x14ac:dyDescent="0.4">
      <c r="A96" s="44" t="s">
        <v>201</v>
      </c>
      <c r="B96" s="45" t="s">
        <v>202</v>
      </c>
      <c r="C96" s="45" t="s">
        <v>199</v>
      </c>
      <c r="D96" s="45" t="s">
        <v>785</v>
      </c>
      <c r="E96" s="47" t="s">
        <v>34</v>
      </c>
      <c r="F96" s="47" t="s">
        <v>44</v>
      </c>
      <c r="G96" s="48">
        <v>31500</v>
      </c>
      <c r="H96" s="49">
        <v>0</v>
      </c>
      <c r="I96" s="49">
        <v>25</v>
      </c>
      <c r="J96" s="49">
        <f t="shared" si="33"/>
        <v>904.05</v>
      </c>
      <c r="K96" s="49">
        <f t="shared" si="39"/>
        <v>2236.5</v>
      </c>
      <c r="L96" s="49">
        <f t="shared" si="38"/>
        <v>378</v>
      </c>
      <c r="M96" s="49">
        <f t="shared" si="34"/>
        <v>957.6</v>
      </c>
      <c r="N96" s="49">
        <f t="shared" si="35"/>
        <v>2233.3500000000004</v>
      </c>
      <c r="O96" s="49">
        <v>1715.46</v>
      </c>
      <c r="P96" s="49">
        <f t="shared" si="41"/>
        <v>8449.9600000000009</v>
      </c>
      <c r="Q96" s="49">
        <f t="shared" si="40"/>
        <v>3602.11</v>
      </c>
      <c r="R96" s="49">
        <f t="shared" si="36"/>
        <v>4847.8500000000004</v>
      </c>
      <c r="S96" s="50">
        <f t="shared" si="37"/>
        <v>27897.89</v>
      </c>
      <c r="T96" s="51">
        <v>111</v>
      </c>
    </row>
    <row r="97" spans="1:20" s="8" customFormat="1" ht="47.25" thickBot="1" x14ac:dyDescent="0.4">
      <c r="A97" s="44" t="s">
        <v>942</v>
      </c>
      <c r="B97" s="45" t="s">
        <v>943</v>
      </c>
      <c r="C97" s="45" t="s">
        <v>199</v>
      </c>
      <c r="D97" s="45" t="s">
        <v>502</v>
      </c>
      <c r="E97" s="47" t="s">
        <v>34</v>
      </c>
      <c r="F97" s="47" t="s">
        <v>35</v>
      </c>
      <c r="G97" s="48">
        <v>20000</v>
      </c>
      <c r="H97" s="49">
        <v>0</v>
      </c>
      <c r="I97" s="49">
        <v>25</v>
      </c>
      <c r="J97" s="49">
        <f>ROUNDUP(G97*2.87%,2)</f>
        <v>574</v>
      </c>
      <c r="K97" s="49">
        <f>ROUNDUP(G97*7.1%,2)</f>
        <v>1420</v>
      </c>
      <c r="L97" s="49">
        <f>+G97*1.2%</f>
        <v>240</v>
      </c>
      <c r="M97" s="49">
        <f>+G97*3.04%</f>
        <v>608</v>
      </c>
      <c r="N97" s="49">
        <f>+G97*7.09%</f>
        <v>1418</v>
      </c>
      <c r="O97" s="49">
        <v>0</v>
      </c>
      <c r="P97" s="49">
        <f>+H97+I97+J97+K97+L97+M97+N97+O97</f>
        <v>4285</v>
      </c>
      <c r="Q97" s="49">
        <f t="shared" si="40"/>
        <v>1207</v>
      </c>
      <c r="R97" s="49">
        <f>+K97+L97+N97</f>
        <v>3078</v>
      </c>
      <c r="S97" s="50">
        <f t="shared" ref="S97:S159" si="42">ROUNDUP(G97-Q97,2)</f>
        <v>18793</v>
      </c>
      <c r="T97" s="51">
        <v>111</v>
      </c>
    </row>
    <row r="98" spans="1:20" s="8" customFormat="1" ht="47.25" thickBot="1" x14ac:dyDescent="0.4">
      <c r="A98" s="44" t="s">
        <v>207</v>
      </c>
      <c r="B98" s="45" t="s">
        <v>208</v>
      </c>
      <c r="C98" s="45" t="s">
        <v>199</v>
      </c>
      <c r="D98" s="45" t="s">
        <v>54</v>
      </c>
      <c r="E98" s="47" t="s">
        <v>34</v>
      </c>
      <c r="F98" s="47" t="s">
        <v>35</v>
      </c>
      <c r="G98" s="48">
        <v>13200</v>
      </c>
      <c r="H98" s="49">
        <v>0</v>
      </c>
      <c r="I98" s="49">
        <v>25</v>
      </c>
      <c r="J98" s="49">
        <f>ROUNDUP(G98*2.87%,2)</f>
        <v>378.84</v>
      </c>
      <c r="K98" s="49">
        <f>ROUNDUP(G98*7.1%,2)</f>
        <v>937.2</v>
      </c>
      <c r="L98" s="49">
        <f>+G98*1.2%</f>
        <v>158.4</v>
      </c>
      <c r="M98" s="49">
        <f>+G98*3.04%</f>
        <v>401.28</v>
      </c>
      <c r="N98" s="49">
        <f>+G98*7.09%</f>
        <v>935.88000000000011</v>
      </c>
      <c r="O98" s="49">
        <v>0</v>
      </c>
      <c r="P98" s="49">
        <f>+H98+I98+J98+K98+L98+M98+N98+O98</f>
        <v>2836.6000000000004</v>
      </c>
      <c r="Q98" s="49">
        <f t="shared" si="40"/>
        <v>805.12</v>
      </c>
      <c r="R98" s="49">
        <f>+K98+L98+N98</f>
        <v>2031.4800000000002</v>
      </c>
      <c r="S98" s="50">
        <f t="shared" si="42"/>
        <v>12394.88</v>
      </c>
      <c r="T98" s="51">
        <v>111</v>
      </c>
    </row>
    <row r="99" spans="1:20" s="8" customFormat="1" ht="47.25" thickBot="1" x14ac:dyDescent="0.4">
      <c r="A99" s="44" t="s">
        <v>907</v>
      </c>
      <c r="B99" s="45" t="s">
        <v>960</v>
      </c>
      <c r="C99" s="45" t="s">
        <v>199</v>
      </c>
      <c r="D99" s="45" t="s">
        <v>63</v>
      </c>
      <c r="E99" s="47" t="s">
        <v>29</v>
      </c>
      <c r="F99" s="47" t="s">
        <v>35</v>
      </c>
      <c r="G99" s="48">
        <v>20000</v>
      </c>
      <c r="H99" s="49">
        <v>0</v>
      </c>
      <c r="I99" s="49">
        <v>25</v>
      </c>
      <c r="J99" s="49">
        <f>ROUNDUP(G99*2.87%,2)</f>
        <v>574</v>
      </c>
      <c r="K99" s="49">
        <f>ROUNDUP(G99*7.1%,2)</f>
        <v>1420</v>
      </c>
      <c r="L99" s="49">
        <f>+G99*1.2%</f>
        <v>240</v>
      </c>
      <c r="M99" s="49">
        <f>+G99*3.04%</f>
        <v>608</v>
      </c>
      <c r="N99" s="49">
        <f>+G99*7.09%</f>
        <v>1418</v>
      </c>
      <c r="O99" s="49">
        <v>0</v>
      </c>
      <c r="P99" s="49">
        <f>+H99+I99+J99+K99+L99+M99+N99+O99</f>
        <v>4285</v>
      </c>
      <c r="Q99" s="49">
        <f t="shared" ref="Q99:Q103" si="43">ROUNDUP(H99+I99+J99+M99+O99,2)</f>
        <v>1207</v>
      </c>
      <c r="R99" s="49">
        <f>+K99+L99+N99</f>
        <v>3078</v>
      </c>
      <c r="S99" s="50">
        <f t="shared" si="42"/>
        <v>18793</v>
      </c>
      <c r="T99" s="51">
        <v>111</v>
      </c>
    </row>
    <row r="100" spans="1:20" s="8" customFormat="1" ht="47.25" thickBot="1" x14ac:dyDescent="0.4">
      <c r="A100" s="44" t="s">
        <v>213</v>
      </c>
      <c r="B100" s="45" t="s">
        <v>214</v>
      </c>
      <c r="C100" s="45" t="s">
        <v>199</v>
      </c>
      <c r="D100" s="45" t="s">
        <v>101</v>
      </c>
      <c r="E100" s="47" t="s">
        <v>34</v>
      </c>
      <c r="F100" s="47" t="s">
        <v>35</v>
      </c>
      <c r="G100" s="48">
        <v>11000</v>
      </c>
      <c r="H100" s="49">
        <v>0</v>
      </c>
      <c r="I100" s="49">
        <v>25</v>
      </c>
      <c r="J100" s="49">
        <f t="shared" si="33"/>
        <v>315.7</v>
      </c>
      <c r="K100" s="49">
        <f t="shared" si="39"/>
        <v>781</v>
      </c>
      <c r="L100" s="49">
        <f t="shared" si="38"/>
        <v>132</v>
      </c>
      <c r="M100" s="49">
        <f t="shared" si="34"/>
        <v>334.4</v>
      </c>
      <c r="N100" s="49">
        <f t="shared" si="35"/>
        <v>779.90000000000009</v>
      </c>
      <c r="O100" s="49">
        <v>0</v>
      </c>
      <c r="P100" s="49">
        <f t="shared" ref="P100:P129" si="44">+H100+I100+J100+K100+L100+M100+N100+O100</f>
        <v>2368</v>
      </c>
      <c r="Q100" s="49">
        <f t="shared" si="43"/>
        <v>675.1</v>
      </c>
      <c r="R100" s="49">
        <f t="shared" si="36"/>
        <v>1692.9</v>
      </c>
      <c r="S100" s="50">
        <f t="shared" si="42"/>
        <v>10324.9</v>
      </c>
      <c r="T100" s="51">
        <v>111</v>
      </c>
    </row>
    <row r="101" spans="1:20" s="8" customFormat="1" ht="47.25" thickBot="1" x14ac:dyDescent="0.4">
      <c r="A101" s="44" t="s">
        <v>92</v>
      </c>
      <c r="B101" s="45" t="s">
        <v>93</v>
      </c>
      <c r="C101" s="45" t="s">
        <v>199</v>
      </c>
      <c r="D101" s="45" t="s">
        <v>786</v>
      </c>
      <c r="E101" s="47" t="s">
        <v>34</v>
      </c>
      <c r="F101" s="47" t="s">
        <v>44</v>
      </c>
      <c r="G101" s="48">
        <v>45000</v>
      </c>
      <c r="H101" s="49">
        <v>1148.33</v>
      </c>
      <c r="I101" s="49">
        <v>25</v>
      </c>
      <c r="J101" s="49">
        <f>ROUNDUP(G101*2.87%,2)</f>
        <v>1291.5</v>
      </c>
      <c r="K101" s="49">
        <f t="shared" si="39"/>
        <v>3195</v>
      </c>
      <c r="L101" s="49">
        <v>540</v>
      </c>
      <c r="M101" s="49">
        <f>+G101*3.04%</f>
        <v>1368</v>
      </c>
      <c r="N101" s="49">
        <f>+G101*7.09%</f>
        <v>3190.5</v>
      </c>
      <c r="O101" s="49">
        <v>0</v>
      </c>
      <c r="P101" s="49">
        <f>+H101+I101+J101+K101+L101+M101+N101+O101</f>
        <v>10758.33</v>
      </c>
      <c r="Q101" s="49">
        <f t="shared" si="43"/>
        <v>3832.83</v>
      </c>
      <c r="R101" s="49">
        <f>+K101+L101+N101</f>
        <v>6925.5</v>
      </c>
      <c r="S101" s="50">
        <f t="shared" si="42"/>
        <v>41167.17</v>
      </c>
      <c r="T101" s="51">
        <v>111</v>
      </c>
    </row>
    <row r="102" spans="1:20" s="8" customFormat="1" ht="47.25" thickBot="1" x14ac:dyDescent="0.4">
      <c r="A102" s="44" t="s">
        <v>230</v>
      </c>
      <c r="B102" s="45" t="s">
        <v>231</v>
      </c>
      <c r="C102" s="45" t="s">
        <v>199</v>
      </c>
      <c r="D102" s="45" t="s">
        <v>221</v>
      </c>
      <c r="E102" s="47" t="s">
        <v>29</v>
      </c>
      <c r="F102" s="47" t="s">
        <v>98</v>
      </c>
      <c r="G102" s="48">
        <v>18000</v>
      </c>
      <c r="H102" s="49">
        <v>0</v>
      </c>
      <c r="I102" s="49">
        <v>25</v>
      </c>
      <c r="J102" s="49">
        <f>ROUNDUP(G102*2.87%,2)</f>
        <v>516.6</v>
      </c>
      <c r="K102" s="49">
        <f>ROUNDUP(G102*7.1%,2)</f>
        <v>1278</v>
      </c>
      <c r="L102" s="49">
        <f>+G102*1.2%</f>
        <v>216</v>
      </c>
      <c r="M102" s="49">
        <f>+G102*3.04%</f>
        <v>547.20000000000005</v>
      </c>
      <c r="N102" s="49">
        <f>+G102*7.09%</f>
        <v>1276.2</v>
      </c>
      <c r="O102" s="49">
        <v>0</v>
      </c>
      <c r="P102" s="49">
        <f>+H102+I102+J102+K102+L102+M102+N102+O102</f>
        <v>3859</v>
      </c>
      <c r="Q102" s="49">
        <f t="shared" si="43"/>
        <v>1088.8</v>
      </c>
      <c r="R102" s="49">
        <f>+K102+L102+N102</f>
        <v>2770.2</v>
      </c>
      <c r="S102" s="50">
        <f t="shared" si="42"/>
        <v>16911.2</v>
      </c>
      <c r="T102" s="51">
        <v>111</v>
      </c>
    </row>
    <row r="103" spans="1:20" s="8" customFormat="1" ht="47.25" thickBot="1" x14ac:dyDescent="0.4">
      <c r="A103" s="44" t="s">
        <v>228</v>
      </c>
      <c r="B103" s="45" t="s">
        <v>229</v>
      </c>
      <c r="C103" s="45" t="s">
        <v>199</v>
      </c>
      <c r="D103" s="45" t="s">
        <v>221</v>
      </c>
      <c r="E103" s="47" t="s">
        <v>29</v>
      </c>
      <c r="F103" s="47" t="s">
        <v>98</v>
      </c>
      <c r="G103" s="48">
        <v>16500</v>
      </c>
      <c r="H103" s="49">
        <v>0</v>
      </c>
      <c r="I103" s="49">
        <v>25</v>
      </c>
      <c r="J103" s="49">
        <f>ROUNDUP(G103*2.87%,2)</f>
        <v>473.55</v>
      </c>
      <c r="K103" s="49">
        <f>ROUNDUP(G103*7.1%,2)</f>
        <v>1171.5</v>
      </c>
      <c r="L103" s="49">
        <f>+G103*1.2%</f>
        <v>198</v>
      </c>
      <c r="M103" s="49">
        <f>+G103*3.04%</f>
        <v>501.6</v>
      </c>
      <c r="N103" s="49">
        <f>+G103*7.09%</f>
        <v>1169.8500000000001</v>
      </c>
      <c r="O103" s="49">
        <v>0</v>
      </c>
      <c r="P103" s="49">
        <f>+H103+I103+J103+K103+L103+M103+N103+O103</f>
        <v>3539.5</v>
      </c>
      <c r="Q103" s="49">
        <f t="shared" si="43"/>
        <v>1000.15</v>
      </c>
      <c r="R103" s="49">
        <f>+K103+L103+N103</f>
        <v>2539.3500000000004</v>
      </c>
      <c r="S103" s="50">
        <f t="shared" si="42"/>
        <v>15499.85</v>
      </c>
      <c r="T103" s="51">
        <v>111</v>
      </c>
    </row>
    <row r="104" spans="1:20" s="8" customFormat="1" ht="42.75" customHeight="1" thickBot="1" x14ac:dyDescent="0.4">
      <c r="A104" s="44" t="s">
        <v>215</v>
      </c>
      <c r="B104" s="45" t="s">
        <v>216</v>
      </c>
      <c r="C104" s="45" t="s">
        <v>217</v>
      </c>
      <c r="D104" s="45" t="s">
        <v>218</v>
      </c>
      <c r="E104" s="47" t="s">
        <v>29</v>
      </c>
      <c r="F104" s="47" t="s">
        <v>35</v>
      </c>
      <c r="G104" s="48">
        <v>20000</v>
      </c>
      <c r="H104" s="49">
        <v>0</v>
      </c>
      <c r="I104" s="49">
        <v>0</v>
      </c>
      <c r="J104" s="49">
        <f t="shared" si="33"/>
        <v>574</v>
      </c>
      <c r="K104" s="49">
        <f t="shared" si="39"/>
        <v>1420</v>
      </c>
      <c r="L104" s="49">
        <f t="shared" si="38"/>
        <v>240</v>
      </c>
      <c r="M104" s="49">
        <f t="shared" si="34"/>
        <v>608</v>
      </c>
      <c r="N104" s="49">
        <f t="shared" si="35"/>
        <v>1418</v>
      </c>
      <c r="O104" s="49">
        <v>0</v>
      </c>
      <c r="P104" s="49">
        <f t="shared" si="44"/>
        <v>4260</v>
      </c>
      <c r="Q104" s="49">
        <v>1207</v>
      </c>
      <c r="R104" s="49">
        <f t="shared" si="36"/>
        <v>3078</v>
      </c>
      <c r="S104" s="50">
        <f t="shared" si="42"/>
        <v>18793</v>
      </c>
      <c r="T104" s="51">
        <v>111</v>
      </c>
    </row>
    <row r="105" spans="1:20" s="8" customFormat="1" ht="45" customHeight="1" thickBot="1" x14ac:dyDescent="0.4">
      <c r="A105" s="44" t="s">
        <v>219</v>
      </c>
      <c r="B105" s="45" t="s">
        <v>220</v>
      </c>
      <c r="C105" s="45" t="s">
        <v>217</v>
      </c>
      <c r="D105" s="45" t="s">
        <v>221</v>
      </c>
      <c r="E105" s="47" t="s">
        <v>29</v>
      </c>
      <c r="F105" s="47" t="s">
        <v>35</v>
      </c>
      <c r="G105" s="48">
        <v>12000</v>
      </c>
      <c r="H105" s="49">
        <v>0</v>
      </c>
      <c r="I105" s="49">
        <v>25</v>
      </c>
      <c r="J105" s="49">
        <f t="shared" si="33"/>
        <v>344.4</v>
      </c>
      <c r="K105" s="49">
        <f t="shared" si="39"/>
        <v>852</v>
      </c>
      <c r="L105" s="49">
        <f t="shared" si="38"/>
        <v>144</v>
      </c>
      <c r="M105" s="49">
        <f t="shared" si="34"/>
        <v>364.8</v>
      </c>
      <c r="N105" s="49">
        <f t="shared" si="35"/>
        <v>850.80000000000007</v>
      </c>
      <c r="O105" s="49">
        <v>0</v>
      </c>
      <c r="P105" s="49">
        <f t="shared" si="44"/>
        <v>2581</v>
      </c>
      <c r="Q105" s="49">
        <v>734.2</v>
      </c>
      <c r="R105" s="49">
        <f t="shared" si="36"/>
        <v>1846.8000000000002</v>
      </c>
      <c r="S105" s="50">
        <f t="shared" si="42"/>
        <v>11265.8</v>
      </c>
      <c r="T105" s="51">
        <v>111</v>
      </c>
    </row>
    <row r="106" spans="1:20" s="8" customFormat="1" ht="50.25" customHeight="1" thickBot="1" x14ac:dyDescent="0.4">
      <c r="A106" s="44" t="s">
        <v>222</v>
      </c>
      <c r="B106" s="45" t="s">
        <v>223</v>
      </c>
      <c r="C106" s="45" t="s">
        <v>217</v>
      </c>
      <c r="D106" s="45" t="s">
        <v>218</v>
      </c>
      <c r="E106" s="47" t="s">
        <v>34</v>
      </c>
      <c r="F106" s="47" t="s">
        <v>35</v>
      </c>
      <c r="G106" s="48">
        <v>20000</v>
      </c>
      <c r="H106" s="49">
        <v>0</v>
      </c>
      <c r="I106" s="49">
        <v>25</v>
      </c>
      <c r="J106" s="49">
        <f t="shared" si="33"/>
        <v>574</v>
      </c>
      <c r="K106" s="49">
        <f t="shared" si="39"/>
        <v>1420</v>
      </c>
      <c r="L106" s="49">
        <f t="shared" si="38"/>
        <v>240</v>
      </c>
      <c r="M106" s="49">
        <f t="shared" si="34"/>
        <v>608</v>
      </c>
      <c r="N106" s="49">
        <f t="shared" si="35"/>
        <v>1418</v>
      </c>
      <c r="O106" s="49">
        <v>1715.46</v>
      </c>
      <c r="P106" s="49">
        <f t="shared" si="44"/>
        <v>6000.46</v>
      </c>
      <c r="Q106" s="49">
        <f>ROUNDUP(H106+I106+J106+M106+O106,2)</f>
        <v>2922.46</v>
      </c>
      <c r="R106" s="49">
        <f t="shared" si="36"/>
        <v>3078</v>
      </c>
      <c r="S106" s="50">
        <f t="shared" si="42"/>
        <v>17077.54</v>
      </c>
      <c r="T106" s="51">
        <v>111</v>
      </c>
    </row>
    <row r="107" spans="1:20" s="8" customFormat="1" ht="35.25" customHeight="1" thickBot="1" x14ac:dyDescent="0.4">
      <c r="A107" s="44" t="s">
        <v>224</v>
      </c>
      <c r="B107" s="45" t="s">
        <v>225</v>
      </c>
      <c r="C107" s="45" t="s">
        <v>217</v>
      </c>
      <c r="D107" s="45" t="s">
        <v>221</v>
      </c>
      <c r="E107" s="47" t="s">
        <v>29</v>
      </c>
      <c r="F107" s="47" t="s">
        <v>35</v>
      </c>
      <c r="G107" s="48">
        <v>12000</v>
      </c>
      <c r="H107" s="49">
        <v>0</v>
      </c>
      <c r="I107" s="49">
        <v>25</v>
      </c>
      <c r="J107" s="49">
        <f t="shared" si="33"/>
        <v>344.4</v>
      </c>
      <c r="K107" s="49">
        <f t="shared" si="39"/>
        <v>852</v>
      </c>
      <c r="L107" s="49">
        <f t="shared" si="38"/>
        <v>144</v>
      </c>
      <c r="M107" s="49">
        <f t="shared" si="34"/>
        <v>364.8</v>
      </c>
      <c r="N107" s="49">
        <f t="shared" si="35"/>
        <v>850.80000000000007</v>
      </c>
      <c r="O107" s="49">
        <v>0</v>
      </c>
      <c r="P107" s="49">
        <f t="shared" si="44"/>
        <v>2581</v>
      </c>
      <c r="Q107" s="49">
        <v>734.2</v>
      </c>
      <c r="R107" s="49">
        <f t="shared" si="36"/>
        <v>1846.8000000000002</v>
      </c>
      <c r="S107" s="50">
        <f t="shared" si="42"/>
        <v>11265.8</v>
      </c>
      <c r="T107" s="51">
        <v>111</v>
      </c>
    </row>
    <row r="108" spans="1:20" s="8" customFormat="1" ht="50.25" customHeight="1" thickBot="1" x14ac:dyDescent="0.4">
      <c r="A108" s="44" t="s">
        <v>226</v>
      </c>
      <c r="B108" s="45" t="s">
        <v>227</v>
      </c>
      <c r="C108" s="45" t="s">
        <v>217</v>
      </c>
      <c r="D108" s="45" t="s">
        <v>221</v>
      </c>
      <c r="E108" s="47" t="s">
        <v>29</v>
      </c>
      <c r="F108" s="47" t="s">
        <v>35</v>
      </c>
      <c r="G108" s="48">
        <v>13200</v>
      </c>
      <c r="H108" s="49">
        <v>0</v>
      </c>
      <c r="I108" s="49">
        <v>25</v>
      </c>
      <c r="J108" s="49">
        <f t="shared" si="33"/>
        <v>378.84</v>
      </c>
      <c r="K108" s="49">
        <f t="shared" si="39"/>
        <v>937.2</v>
      </c>
      <c r="L108" s="49">
        <f t="shared" si="38"/>
        <v>158.4</v>
      </c>
      <c r="M108" s="49">
        <f t="shared" si="34"/>
        <v>401.28</v>
      </c>
      <c r="N108" s="49">
        <f t="shared" si="35"/>
        <v>935.88000000000011</v>
      </c>
      <c r="O108" s="49">
        <v>0</v>
      </c>
      <c r="P108" s="49">
        <f t="shared" si="44"/>
        <v>2836.6000000000004</v>
      </c>
      <c r="Q108" s="49">
        <f t="shared" ref="Q108:Q119" si="45">ROUNDUP(H108+I108+J108+M108+O108,2)</f>
        <v>805.12</v>
      </c>
      <c r="R108" s="49">
        <f t="shared" si="36"/>
        <v>2031.4800000000002</v>
      </c>
      <c r="S108" s="50">
        <f t="shared" si="42"/>
        <v>12394.88</v>
      </c>
      <c r="T108" s="51">
        <v>111</v>
      </c>
    </row>
    <row r="109" spans="1:20" s="8" customFormat="1" ht="45" customHeight="1" thickBot="1" x14ac:dyDescent="0.4">
      <c r="A109" s="44" t="s">
        <v>232</v>
      </c>
      <c r="B109" s="45" t="s">
        <v>233</v>
      </c>
      <c r="C109" s="45" t="s">
        <v>217</v>
      </c>
      <c r="D109" s="45" t="s">
        <v>221</v>
      </c>
      <c r="E109" s="47" t="s">
        <v>34</v>
      </c>
      <c r="F109" s="47" t="s">
        <v>98</v>
      </c>
      <c r="G109" s="48">
        <v>12000</v>
      </c>
      <c r="H109" s="49">
        <v>0</v>
      </c>
      <c r="I109" s="49">
        <v>25</v>
      </c>
      <c r="J109" s="49">
        <f t="shared" si="33"/>
        <v>344.4</v>
      </c>
      <c r="K109" s="49">
        <f t="shared" si="39"/>
        <v>852</v>
      </c>
      <c r="L109" s="49">
        <f t="shared" si="38"/>
        <v>144</v>
      </c>
      <c r="M109" s="49">
        <f t="shared" si="34"/>
        <v>364.8</v>
      </c>
      <c r="N109" s="49">
        <f t="shared" si="35"/>
        <v>850.80000000000007</v>
      </c>
      <c r="O109" s="49">
        <v>0</v>
      </c>
      <c r="P109" s="49">
        <f t="shared" si="44"/>
        <v>2581</v>
      </c>
      <c r="Q109" s="49">
        <f t="shared" si="45"/>
        <v>734.2</v>
      </c>
      <c r="R109" s="49">
        <f t="shared" si="36"/>
        <v>1846.8000000000002</v>
      </c>
      <c r="S109" s="50">
        <f t="shared" si="42"/>
        <v>11265.8</v>
      </c>
      <c r="T109" s="51">
        <v>111</v>
      </c>
    </row>
    <row r="110" spans="1:20" s="8" customFormat="1" ht="47.25" customHeight="1" thickBot="1" x14ac:dyDescent="0.4">
      <c r="A110" s="44" t="s">
        <v>234</v>
      </c>
      <c r="B110" s="45" t="s">
        <v>904</v>
      </c>
      <c r="C110" s="45" t="s">
        <v>217</v>
      </c>
      <c r="D110" s="45" t="s">
        <v>117</v>
      </c>
      <c r="E110" s="47" t="s">
        <v>34</v>
      </c>
      <c r="F110" s="47" t="s">
        <v>35</v>
      </c>
      <c r="G110" s="48">
        <v>11000</v>
      </c>
      <c r="H110" s="49">
        <v>0</v>
      </c>
      <c r="I110" s="49">
        <v>25</v>
      </c>
      <c r="J110" s="49">
        <f t="shared" si="33"/>
        <v>315.7</v>
      </c>
      <c r="K110" s="49">
        <f t="shared" si="39"/>
        <v>781</v>
      </c>
      <c r="L110" s="49">
        <f t="shared" si="38"/>
        <v>132</v>
      </c>
      <c r="M110" s="49">
        <f t="shared" si="34"/>
        <v>334.4</v>
      </c>
      <c r="N110" s="49">
        <f t="shared" si="35"/>
        <v>779.90000000000009</v>
      </c>
      <c r="O110" s="49">
        <v>1715.46</v>
      </c>
      <c r="P110" s="49">
        <f t="shared" si="44"/>
        <v>4083.46</v>
      </c>
      <c r="Q110" s="49">
        <f t="shared" si="45"/>
        <v>2390.56</v>
      </c>
      <c r="R110" s="49">
        <f t="shared" si="36"/>
        <v>1692.9</v>
      </c>
      <c r="S110" s="50">
        <f t="shared" si="42"/>
        <v>8609.44</v>
      </c>
      <c r="T110" s="51">
        <v>111</v>
      </c>
    </row>
    <row r="111" spans="1:20" s="8" customFormat="1" ht="58.5" customHeight="1" thickBot="1" x14ac:dyDescent="0.4">
      <c r="A111" s="44" t="s">
        <v>235</v>
      </c>
      <c r="B111" s="45" t="s">
        <v>236</v>
      </c>
      <c r="C111" s="45" t="s">
        <v>217</v>
      </c>
      <c r="D111" s="45" t="s">
        <v>221</v>
      </c>
      <c r="E111" s="47" t="s">
        <v>29</v>
      </c>
      <c r="F111" s="47" t="s">
        <v>98</v>
      </c>
      <c r="G111" s="48">
        <v>12000</v>
      </c>
      <c r="H111" s="49">
        <v>0</v>
      </c>
      <c r="I111" s="49">
        <v>25</v>
      </c>
      <c r="J111" s="49">
        <f t="shared" si="33"/>
        <v>344.4</v>
      </c>
      <c r="K111" s="49">
        <f t="shared" si="39"/>
        <v>852</v>
      </c>
      <c r="L111" s="49">
        <f t="shared" si="38"/>
        <v>144</v>
      </c>
      <c r="M111" s="49">
        <f t="shared" si="34"/>
        <v>364.8</v>
      </c>
      <c r="N111" s="49">
        <f t="shared" si="35"/>
        <v>850.80000000000007</v>
      </c>
      <c r="O111" s="49">
        <v>0</v>
      </c>
      <c r="P111" s="49">
        <f t="shared" si="44"/>
        <v>2581</v>
      </c>
      <c r="Q111" s="49">
        <f t="shared" si="45"/>
        <v>734.2</v>
      </c>
      <c r="R111" s="49">
        <f t="shared" si="36"/>
        <v>1846.8000000000002</v>
      </c>
      <c r="S111" s="50">
        <f t="shared" si="42"/>
        <v>11265.8</v>
      </c>
      <c r="T111" s="51">
        <v>111</v>
      </c>
    </row>
    <row r="112" spans="1:20" s="8" customFormat="1" ht="46.5" customHeight="1" thickBot="1" x14ac:dyDescent="0.4">
      <c r="A112" s="44" t="s">
        <v>969</v>
      </c>
      <c r="B112" s="45" t="s">
        <v>970</v>
      </c>
      <c r="C112" s="45" t="s">
        <v>217</v>
      </c>
      <c r="D112" s="45" t="s">
        <v>221</v>
      </c>
      <c r="E112" s="47" t="s">
        <v>34</v>
      </c>
      <c r="F112" s="47" t="s">
        <v>35</v>
      </c>
      <c r="G112" s="48">
        <v>14300</v>
      </c>
      <c r="H112" s="49">
        <v>0</v>
      </c>
      <c r="I112" s="49">
        <v>25</v>
      </c>
      <c r="J112" s="49">
        <f t="shared" ref="J112" si="46">ROUNDUP(G112*2.87%,2)</f>
        <v>410.41</v>
      </c>
      <c r="K112" s="49">
        <f t="shared" ref="K112" si="47">ROUNDUP(G112*7.1%,2)</f>
        <v>1015.3</v>
      </c>
      <c r="L112" s="49">
        <f t="shared" ref="L112" si="48">+G112*1.2%</f>
        <v>171.6</v>
      </c>
      <c r="M112" s="49">
        <f t="shared" ref="M112" si="49">+G112*3.04%</f>
        <v>434.72</v>
      </c>
      <c r="N112" s="49">
        <f t="shared" ref="N112" si="50">+G112*7.09%</f>
        <v>1013.8700000000001</v>
      </c>
      <c r="O112" s="49">
        <v>0</v>
      </c>
      <c r="P112" s="49">
        <f t="shared" ref="P112" si="51">+H112+I112+J112+K112+L112+M112+N112+O112</f>
        <v>3070.8999999999996</v>
      </c>
      <c r="Q112" s="49">
        <f t="shared" si="45"/>
        <v>870.13</v>
      </c>
      <c r="R112" s="49">
        <f t="shared" ref="R112" si="52">+K112+L112+N112</f>
        <v>2200.77</v>
      </c>
      <c r="S112" s="50">
        <f t="shared" si="42"/>
        <v>13429.87</v>
      </c>
      <c r="T112" s="51">
        <v>111</v>
      </c>
    </row>
    <row r="113" spans="1:20" s="8" customFormat="1" ht="41.25" customHeight="1" thickBot="1" x14ac:dyDescent="0.4">
      <c r="A113" s="44" t="s">
        <v>237</v>
      </c>
      <c r="B113" s="45" t="s">
        <v>238</v>
      </c>
      <c r="C113" s="45" t="s">
        <v>217</v>
      </c>
      <c r="D113" s="45" t="s">
        <v>54</v>
      </c>
      <c r="E113" s="47" t="s">
        <v>34</v>
      </c>
      <c r="F113" s="47" t="s">
        <v>35</v>
      </c>
      <c r="G113" s="48">
        <v>14850</v>
      </c>
      <c r="H113" s="49">
        <v>0</v>
      </c>
      <c r="I113" s="49">
        <v>25</v>
      </c>
      <c r="J113" s="49">
        <f t="shared" si="33"/>
        <v>426.2</v>
      </c>
      <c r="K113" s="49">
        <f t="shared" si="39"/>
        <v>1054.3499999999999</v>
      </c>
      <c r="L113" s="49">
        <f t="shared" si="38"/>
        <v>178.20000000000002</v>
      </c>
      <c r="M113" s="49">
        <f t="shared" si="34"/>
        <v>451.44</v>
      </c>
      <c r="N113" s="49">
        <f t="shared" si="35"/>
        <v>1052.865</v>
      </c>
      <c r="O113" s="49">
        <v>0</v>
      </c>
      <c r="P113" s="49">
        <f t="shared" si="44"/>
        <v>3188.0550000000003</v>
      </c>
      <c r="Q113" s="49">
        <f t="shared" si="45"/>
        <v>902.64</v>
      </c>
      <c r="R113" s="49">
        <f t="shared" si="36"/>
        <v>2285.415</v>
      </c>
      <c r="S113" s="50">
        <f t="shared" si="42"/>
        <v>13947.36</v>
      </c>
      <c r="T113" s="51">
        <v>111</v>
      </c>
    </row>
    <row r="114" spans="1:20" s="8" customFormat="1" ht="49.9" customHeight="1" thickBot="1" x14ac:dyDescent="0.4">
      <c r="A114" s="44" t="s">
        <v>239</v>
      </c>
      <c r="B114" s="45" t="s">
        <v>240</v>
      </c>
      <c r="C114" s="45" t="s">
        <v>217</v>
      </c>
      <c r="D114" s="45" t="s">
        <v>218</v>
      </c>
      <c r="E114" s="47" t="s">
        <v>29</v>
      </c>
      <c r="F114" s="47" t="s">
        <v>98</v>
      </c>
      <c r="G114" s="48">
        <v>20000</v>
      </c>
      <c r="H114" s="49">
        <v>0</v>
      </c>
      <c r="I114" s="49">
        <v>25</v>
      </c>
      <c r="J114" s="49">
        <f t="shared" si="33"/>
        <v>574</v>
      </c>
      <c r="K114" s="49">
        <f t="shared" si="39"/>
        <v>1420</v>
      </c>
      <c r="L114" s="49">
        <f>G114*1.2%</f>
        <v>240</v>
      </c>
      <c r="M114" s="49">
        <f t="shared" si="34"/>
        <v>608</v>
      </c>
      <c r="N114" s="49">
        <f>+G114*7.09%</f>
        <v>1418</v>
      </c>
      <c r="O114" s="49">
        <v>1715.46</v>
      </c>
      <c r="P114" s="49">
        <f t="shared" si="44"/>
        <v>6000.46</v>
      </c>
      <c r="Q114" s="49">
        <f t="shared" si="45"/>
        <v>2922.46</v>
      </c>
      <c r="R114" s="49">
        <f t="shared" si="36"/>
        <v>3078</v>
      </c>
      <c r="S114" s="50">
        <f t="shared" si="42"/>
        <v>17077.54</v>
      </c>
      <c r="T114" s="51">
        <v>111</v>
      </c>
    </row>
    <row r="115" spans="1:20" s="8" customFormat="1" ht="61.9" customHeight="1" thickBot="1" x14ac:dyDescent="0.4">
      <c r="A115" s="44" t="s">
        <v>241</v>
      </c>
      <c r="B115" s="45" t="s">
        <v>242</v>
      </c>
      <c r="C115" s="45" t="s">
        <v>217</v>
      </c>
      <c r="D115" s="45" t="s">
        <v>218</v>
      </c>
      <c r="E115" s="47" t="s">
        <v>34</v>
      </c>
      <c r="F115" s="47" t="s">
        <v>98</v>
      </c>
      <c r="G115" s="48">
        <v>19800</v>
      </c>
      <c r="H115" s="49">
        <v>0</v>
      </c>
      <c r="I115" s="49">
        <v>25</v>
      </c>
      <c r="J115" s="49">
        <f t="shared" si="33"/>
        <v>568.26</v>
      </c>
      <c r="K115" s="49">
        <f t="shared" si="39"/>
        <v>1405.8</v>
      </c>
      <c r="L115" s="49">
        <f t="shared" si="38"/>
        <v>237.6</v>
      </c>
      <c r="M115" s="49">
        <f t="shared" si="34"/>
        <v>601.91999999999996</v>
      </c>
      <c r="N115" s="49">
        <f t="shared" si="35"/>
        <v>1403.8200000000002</v>
      </c>
      <c r="O115" s="49">
        <v>0</v>
      </c>
      <c r="P115" s="49">
        <f t="shared" si="44"/>
        <v>4242.3999999999996</v>
      </c>
      <c r="Q115" s="49">
        <f t="shared" si="45"/>
        <v>1195.18</v>
      </c>
      <c r="R115" s="49">
        <f t="shared" si="36"/>
        <v>3047.2200000000003</v>
      </c>
      <c r="S115" s="50">
        <f t="shared" si="42"/>
        <v>18604.82</v>
      </c>
      <c r="T115" s="51">
        <v>111</v>
      </c>
    </row>
    <row r="116" spans="1:20" s="8" customFormat="1" ht="61.9" customHeight="1" thickBot="1" x14ac:dyDescent="0.4">
      <c r="A116" s="44" t="s">
        <v>243</v>
      </c>
      <c r="B116" s="45" t="s">
        <v>244</v>
      </c>
      <c r="C116" s="45" t="s">
        <v>217</v>
      </c>
      <c r="D116" s="45" t="s">
        <v>221</v>
      </c>
      <c r="E116" s="47" t="s">
        <v>34</v>
      </c>
      <c r="F116" s="47" t="s">
        <v>98</v>
      </c>
      <c r="G116" s="48">
        <v>12000</v>
      </c>
      <c r="H116" s="49">
        <v>0</v>
      </c>
      <c r="I116" s="49">
        <v>25</v>
      </c>
      <c r="J116" s="49">
        <f t="shared" si="33"/>
        <v>344.4</v>
      </c>
      <c r="K116" s="49">
        <f t="shared" si="39"/>
        <v>852</v>
      </c>
      <c r="L116" s="49">
        <f t="shared" si="38"/>
        <v>144</v>
      </c>
      <c r="M116" s="49">
        <f t="shared" si="34"/>
        <v>364.8</v>
      </c>
      <c r="N116" s="49">
        <f t="shared" si="35"/>
        <v>850.80000000000007</v>
      </c>
      <c r="O116" s="49">
        <v>0</v>
      </c>
      <c r="P116" s="49">
        <f t="shared" si="44"/>
        <v>2581</v>
      </c>
      <c r="Q116" s="49">
        <f t="shared" si="45"/>
        <v>734.2</v>
      </c>
      <c r="R116" s="49">
        <f t="shared" si="36"/>
        <v>1846.8000000000002</v>
      </c>
      <c r="S116" s="50">
        <f t="shared" si="42"/>
        <v>11265.8</v>
      </c>
      <c r="T116" s="51">
        <v>111</v>
      </c>
    </row>
    <row r="117" spans="1:20" s="8" customFormat="1" ht="58.15" customHeight="1" thickBot="1" x14ac:dyDescent="0.4">
      <c r="A117" s="44" t="s">
        <v>245</v>
      </c>
      <c r="B117" s="45" t="s">
        <v>246</v>
      </c>
      <c r="C117" s="45" t="s">
        <v>217</v>
      </c>
      <c r="D117" s="45" t="s">
        <v>218</v>
      </c>
      <c r="E117" s="47" t="s">
        <v>34</v>
      </c>
      <c r="F117" s="47" t="s">
        <v>98</v>
      </c>
      <c r="G117" s="48">
        <v>18000</v>
      </c>
      <c r="H117" s="49">
        <v>0</v>
      </c>
      <c r="I117" s="49">
        <v>25</v>
      </c>
      <c r="J117" s="49">
        <f t="shared" si="33"/>
        <v>516.6</v>
      </c>
      <c r="K117" s="49">
        <f t="shared" si="39"/>
        <v>1278</v>
      </c>
      <c r="L117" s="49">
        <f t="shared" si="38"/>
        <v>216</v>
      </c>
      <c r="M117" s="49">
        <f t="shared" si="34"/>
        <v>547.20000000000005</v>
      </c>
      <c r="N117" s="49">
        <f t="shared" si="35"/>
        <v>1276.2</v>
      </c>
      <c r="O117" s="49">
        <v>1715.46</v>
      </c>
      <c r="P117" s="49">
        <f t="shared" si="44"/>
        <v>5574.46</v>
      </c>
      <c r="Q117" s="49">
        <f t="shared" si="45"/>
        <v>2804.26</v>
      </c>
      <c r="R117" s="49">
        <f t="shared" si="36"/>
        <v>2770.2</v>
      </c>
      <c r="S117" s="50">
        <f t="shared" si="42"/>
        <v>15195.74</v>
      </c>
      <c r="T117" s="51">
        <v>111</v>
      </c>
    </row>
    <row r="118" spans="1:20" s="8" customFormat="1" ht="84" customHeight="1" thickBot="1" x14ac:dyDescent="0.4">
      <c r="A118" s="44" t="s">
        <v>247</v>
      </c>
      <c r="B118" s="45" t="s">
        <v>248</v>
      </c>
      <c r="C118" s="45" t="s">
        <v>217</v>
      </c>
      <c r="D118" s="45" t="s">
        <v>218</v>
      </c>
      <c r="E118" s="47" t="s">
        <v>34</v>
      </c>
      <c r="F118" s="47" t="s">
        <v>98</v>
      </c>
      <c r="G118" s="48">
        <v>35000</v>
      </c>
      <c r="H118" s="49">
        <v>0</v>
      </c>
      <c r="I118" s="49">
        <v>25</v>
      </c>
      <c r="J118" s="49">
        <f t="shared" si="33"/>
        <v>1004.5</v>
      </c>
      <c r="K118" s="49">
        <f t="shared" si="39"/>
        <v>2485</v>
      </c>
      <c r="L118" s="49">
        <f t="shared" si="38"/>
        <v>420</v>
      </c>
      <c r="M118" s="49">
        <f t="shared" si="34"/>
        <v>1064</v>
      </c>
      <c r="N118" s="49">
        <f t="shared" si="35"/>
        <v>2481.5</v>
      </c>
      <c r="O118" s="49">
        <v>0</v>
      </c>
      <c r="P118" s="49">
        <f t="shared" si="44"/>
        <v>7480</v>
      </c>
      <c r="Q118" s="49">
        <f t="shared" si="45"/>
        <v>2093.5</v>
      </c>
      <c r="R118" s="49">
        <f t="shared" si="36"/>
        <v>5386.5</v>
      </c>
      <c r="S118" s="50">
        <f t="shared" si="42"/>
        <v>32906.5</v>
      </c>
      <c r="T118" s="51">
        <v>111</v>
      </c>
    </row>
    <row r="119" spans="1:20" s="8" customFormat="1" ht="69" customHeight="1" thickBot="1" x14ac:dyDescent="0.4">
      <c r="A119" s="44" t="s">
        <v>130</v>
      </c>
      <c r="B119" s="45" t="s">
        <v>131</v>
      </c>
      <c r="C119" s="45" t="s">
        <v>217</v>
      </c>
      <c r="D119" s="45" t="s">
        <v>117</v>
      </c>
      <c r="E119" s="47" t="s">
        <v>29</v>
      </c>
      <c r="F119" s="47" t="s">
        <v>35</v>
      </c>
      <c r="G119" s="48">
        <v>10000</v>
      </c>
      <c r="H119" s="49">
        <v>0</v>
      </c>
      <c r="I119" s="49">
        <v>25</v>
      </c>
      <c r="J119" s="49">
        <f>ROUNDUP(G119*2.87%,2)</f>
        <v>287</v>
      </c>
      <c r="K119" s="49">
        <f t="shared" si="39"/>
        <v>710</v>
      </c>
      <c r="L119" s="49">
        <f>+G119*1.2%</f>
        <v>120</v>
      </c>
      <c r="M119" s="49">
        <f>+G119*3.04%</f>
        <v>304</v>
      </c>
      <c r="N119" s="49">
        <f>+G119*7.09%</f>
        <v>709</v>
      </c>
      <c r="O119" s="49">
        <v>0</v>
      </c>
      <c r="P119" s="49">
        <f>+H119+I119+J119+K119+L119+M119+N119+O119</f>
        <v>2155</v>
      </c>
      <c r="Q119" s="49">
        <f t="shared" si="45"/>
        <v>616</v>
      </c>
      <c r="R119" s="49">
        <f>+K119+L119+N119</f>
        <v>1539</v>
      </c>
      <c r="S119" s="50">
        <f t="shared" si="42"/>
        <v>9384</v>
      </c>
      <c r="T119" s="51">
        <v>111</v>
      </c>
    </row>
    <row r="120" spans="1:20" s="8" customFormat="1" ht="62.25" customHeight="1" thickBot="1" x14ac:dyDescent="0.4">
      <c r="A120" s="44" t="s">
        <v>831</v>
      </c>
      <c r="B120" s="45" t="s">
        <v>832</v>
      </c>
      <c r="C120" s="45" t="s">
        <v>217</v>
      </c>
      <c r="D120" s="45" t="s">
        <v>218</v>
      </c>
      <c r="E120" s="47" t="s">
        <v>34</v>
      </c>
      <c r="F120" s="47" t="s">
        <v>98</v>
      </c>
      <c r="G120" s="48">
        <v>20000</v>
      </c>
      <c r="H120" s="49">
        <v>0</v>
      </c>
      <c r="I120" s="49">
        <v>25</v>
      </c>
      <c r="J120" s="49">
        <f>ROUNDUP(G120*2.87%,2)</f>
        <v>574</v>
      </c>
      <c r="K120" s="49">
        <f>ROUNDUP(G120*7.1%,2)</f>
        <v>1420</v>
      </c>
      <c r="L120" s="49">
        <f>+G120*1.2%</f>
        <v>240</v>
      </c>
      <c r="M120" s="49">
        <f>+G120*3.04%</f>
        <v>608</v>
      </c>
      <c r="N120" s="49">
        <f>+G120*7.09%</f>
        <v>1418</v>
      </c>
      <c r="O120" s="49">
        <v>0</v>
      </c>
      <c r="P120" s="49">
        <f>+H120+I120+J120+K120+L120+M120+N120+O120</f>
        <v>4285</v>
      </c>
      <c r="Q120" s="49">
        <f t="shared" ref="Q120:Q151" si="53">ROUNDUP(H120+I120+J120+M120+O120,2)</f>
        <v>1207</v>
      </c>
      <c r="R120" s="49">
        <f>+K120+L120+N120</f>
        <v>3078</v>
      </c>
      <c r="S120" s="50">
        <f t="shared" si="42"/>
        <v>18793</v>
      </c>
      <c r="T120" s="51">
        <v>111</v>
      </c>
    </row>
    <row r="121" spans="1:20" s="8" customFormat="1" ht="56.25" customHeight="1" thickBot="1" x14ac:dyDescent="0.4">
      <c r="A121" s="44" t="s">
        <v>893</v>
      </c>
      <c r="B121" s="45" t="s">
        <v>894</v>
      </c>
      <c r="C121" s="45" t="s">
        <v>217</v>
      </c>
      <c r="D121" s="45" t="s">
        <v>218</v>
      </c>
      <c r="E121" s="47" t="s">
        <v>34</v>
      </c>
      <c r="F121" s="47" t="s">
        <v>98</v>
      </c>
      <c r="G121" s="48">
        <v>20000</v>
      </c>
      <c r="H121" s="49">
        <v>0</v>
      </c>
      <c r="I121" s="49">
        <v>25</v>
      </c>
      <c r="J121" s="49">
        <f>ROUNDUP(G121*2.87%,2)</f>
        <v>574</v>
      </c>
      <c r="K121" s="49">
        <f>ROUNDUP(G121*7.1%,2)</f>
        <v>1420</v>
      </c>
      <c r="L121" s="49">
        <f>+G121*1.2%</f>
        <v>240</v>
      </c>
      <c r="M121" s="49">
        <f>+G121*3.04%</f>
        <v>608</v>
      </c>
      <c r="N121" s="49">
        <f>+G121*7.09%</f>
        <v>1418</v>
      </c>
      <c r="O121" s="49">
        <v>0</v>
      </c>
      <c r="P121" s="49">
        <f>+H121+I121+J121+K121+L121+M121+N121+O121</f>
        <v>4285</v>
      </c>
      <c r="Q121" s="49">
        <f t="shared" si="53"/>
        <v>1207</v>
      </c>
      <c r="R121" s="49">
        <f>+K121+L121+N121</f>
        <v>3078</v>
      </c>
      <c r="S121" s="50">
        <f t="shared" si="42"/>
        <v>18793</v>
      </c>
      <c r="T121" s="51">
        <v>111</v>
      </c>
    </row>
    <row r="122" spans="1:20" s="8" customFormat="1" ht="77.25" customHeight="1" thickBot="1" x14ac:dyDescent="0.4">
      <c r="A122" s="44" t="s">
        <v>249</v>
      </c>
      <c r="B122" s="45" t="s">
        <v>250</v>
      </c>
      <c r="C122" s="45" t="s">
        <v>251</v>
      </c>
      <c r="D122" s="45" t="s">
        <v>252</v>
      </c>
      <c r="E122" s="47" t="s">
        <v>34</v>
      </c>
      <c r="F122" s="47" t="s">
        <v>44</v>
      </c>
      <c r="G122" s="48">
        <v>20900</v>
      </c>
      <c r="H122" s="49">
        <v>0</v>
      </c>
      <c r="I122" s="49">
        <v>25</v>
      </c>
      <c r="J122" s="49">
        <f t="shared" si="33"/>
        <v>599.83000000000004</v>
      </c>
      <c r="K122" s="49">
        <f t="shared" si="39"/>
        <v>1483.9</v>
      </c>
      <c r="L122" s="49">
        <f t="shared" si="38"/>
        <v>250.8</v>
      </c>
      <c r="M122" s="49">
        <f t="shared" si="34"/>
        <v>635.36</v>
      </c>
      <c r="N122" s="49">
        <f t="shared" si="35"/>
        <v>1481.8100000000002</v>
      </c>
      <c r="O122" s="49">
        <v>1715.46</v>
      </c>
      <c r="P122" s="49">
        <f t="shared" si="44"/>
        <v>6192.1600000000008</v>
      </c>
      <c r="Q122" s="49">
        <f t="shared" si="53"/>
        <v>2975.65</v>
      </c>
      <c r="R122" s="49">
        <f t="shared" si="36"/>
        <v>3216.51</v>
      </c>
      <c r="S122" s="50">
        <f t="shared" si="42"/>
        <v>17924.349999999999</v>
      </c>
      <c r="T122" s="51">
        <v>111</v>
      </c>
    </row>
    <row r="123" spans="1:20" s="8" customFormat="1" ht="58.5" customHeight="1" thickBot="1" x14ac:dyDescent="0.4">
      <c r="A123" s="44" t="s">
        <v>253</v>
      </c>
      <c r="B123" s="45" t="s">
        <v>254</v>
      </c>
      <c r="C123" s="45" t="s">
        <v>251</v>
      </c>
      <c r="D123" s="45" t="s">
        <v>88</v>
      </c>
      <c r="E123" s="47" t="s">
        <v>34</v>
      </c>
      <c r="F123" s="47" t="s">
        <v>35</v>
      </c>
      <c r="G123" s="48">
        <v>30000</v>
      </c>
      <c r="H123" s="49">
        <v>0</v>
      </c>
      <c r="I123" s="49">
        <v>25</v>
      </c>
      <c r="J123" s="49">
        <f t="shared" si="33"/>
        <v>861</v>
      </c>
      <c r="K123" s="49">
        <f t="shared" si="39"/>
        <v>2130</v>
      </c>
      <c r="L123" s="49">
        <f t="shared" si="38"/>
        <v>360</v>
      </c>
      <c r="M123" s="49">
        <f t="shared" si="34"/>
        <v>912</v>
      </c>
      <c r="N123" s="49">
        <f t="shared" si="35"/>
        <v>2127</v>
      </c>
      <c r="O123" s="49">
        <v>0</v>
      </c>
      <c r="P123" s="49">
        <f t="shared" si="44"/>
        <v>6415</v>
      </c>
      <c r="Q123" s="49">
        <f t="shared" si="53"/>
        <v>1798</v>
      </c>
      <c r="R123" s="49">
        <f t="shared" si="36"/>
        <v>4617</v>
      </c>
      <c r="S123" s="50">
        <f t="shared" si="42"/>
        <v>28202</v>
      </c>
      <c r="T123" s="51">
        <v>111</v>
      </c>
    </row>
    <row r="124" spans="1:20" s="8" customFormat="1" ht="55.5" customHeight="1" thickBot="1" x14ac:dyDescent="0.4">
      <c r="A124" s="44" t="s">
        <v>938</v>
      </c>
      <c r="B124" s="45" t="s">
        <v>939</v>
      </c>
      <c r="C124" s="45" t="s">
        <v>940</v>
      </c>
      <c r="D124" s="45" t="s">
        <v>941</v>
      </c>
      <c r="E124" s="47" t="s">
        <v>29</v>
      </c>
      <c r="F124" s="47" t="s">
        <v>35</v>
      </c>
      <c r="G124" s="48">
        <v>31500</v>
      </c>
      <c r="H124" s="49">
        <v>0</v>
      </c>
      <c r="I124" s="49">
        <v>25</v>
      </c>
      <c r="J124" s="49">
        <f t="shared" si="33"/>
        <v>904.05</v>
      </c>
      <c r="K124" s="49">
        <f>ROUNDUP(G124*7.1%,2)</f>
        <v>2236.5</v>
      </c>
      <c r="L124" s="49">
        <f>+G124*1.2%</f>
        <v>378</v>
      </c>
      <c r="M124" s="49">
        <f>+G124*3.04%</f>
        <v>957.6</v>
      </c>
      <c r="N124" s="49">
        <f>+G124*7.09%</f>
        <v>2233.3500000000004</v>
      </c>
      <c r="O124" s="49">
        <v>0</v>
      </c>
      <c r="P124" s="49">
        <f>+H124+I124+J124+K124+L124+M124+N124+O124</f>
        <v>6734.5000000000009</v>
      </c>
      <c r="Q124" s="49">
        <f t="shared" si="53"/>
        <v>1886.65</v>
      </c>
      <c r="R124" s="49">
        <f>+K124+L124+N124</f>
        <v>4847.8500000000004</v>
      </c>
      <c r="S124" s="50">
        <f t="shared" si="42"/>
        <v>29613.35</v>
      </c>
      <c r="T124" s="51">
        <v>111</v>
      </c>
    </row>
    <row r="125" spans="1:20" s="8" customFormat="1" ht="60.75" customHeight="1" thickBot="1" x14ac:dyDescent="0.4">
      <c r="A125" s="44" t="s">
        <v>965</v>
      </c>
      <c r="B125" s="45" t="s">
        <v>966</v>
      </c>
      <c r="C125" s="45" t="s">
        <v>255</v>
      </c>
      <c r="D125" s="45" t="s">
        <v>63</v>
      </c>
      <c r="E125" s="47" t="s">
        <v>29</v>
      </c>
      <c r="F125" s="47" t="s">
        <v>35</v>
      </c>
      <c r="G125" s="48">
        <v>25000</v>
      </c>
      <c r="H125" s="49">
        <v>0</v>
      </c>
      <c r="I125" s="49">
        <v>25</v>
      </c>
      <c r="J125" s="49">
        <f>ROUNDUP(G125*2.87%,2)</f>
        <v>717.5</v>
      </c>
      <c r="K125" s="49">
        <f t="shared" ref="K125" si="54">ROUNDUP(G125*7.1%,2)</f>
        <v>1775</v>
      </c>
      <c r="L125" s="49">
        <f>+G125*1.2%</f>
        <v>300</v>
      </c>
      <c r="M125" s="49">
        <f>+G125*3.04%</f>
        <v>760</v>
      </c>
      <c r="N125" s="49">
        <f>+G125*7.09%</f>
        <v>1772.5000000000002</v>
      </c>
      <c r="O125" s="49">
        <v>0</v>
      </c>
      <c r="P125" s="49">
        <f t="shared" ref="P125" si="55">+H125+I125+J125+K125+L125+M125+N125+O125</f>
        <v>5350</v>
      </c>
      <c r="Q125" s="49">
        <f t="shared" si="53"/>
        <v>1502.5</v>
      </c>
      <c r="R125" s="49">
        <f>+K125+L125+N125</f>
        <v>3847.5</v>
      </c>
      <c r="S125" s="50">
        <f t="shared" si="42"/>
        <v>23497.5</v>
      </c>
      <c r="T125" s="51">
        <v>111</v>
      </c>
    </row>
    <row r="126" spans="1:20" s="8" customFormat="1" ht="68.25" customHeight="1" thickBot="1" x14ac:dyDescent="0.4">
      <c r="A126" s="44" t="s">
        <v>256</v>
      </c>
      <c r="B126" s="45" t="s">
        <v>257</v>
      </c>
      <c r="C126" s="45" t="s">
        <v>255</v>
      </c>
      <c r="D126" s="45" t="s">
        <v>258</v>
      </c>
      <c r="E126" s="47" t="s">
        <v>29</v>
      </c>
      <c r="F126" s="47" t="s">
        <v>35</v>
      </c>
      <c r="G126" s="48">
        <v>30000</v>
      </c>
      <c r="H126" s="49">
        <v>0</v>
      </c>
      <c r="I126" s="49">
        <v>25</v>
      </c>
      <c r="J126" s="49">
        <f>ROUNDUP(G126*2.87%,2)</f>
        <v>861</v>
      </c>
      <c r="K126" s="49">
        <f t="shared" si="39"/>
        <v>2130</v>
      </c>
      <c r="L126" s="49">
        <v>360</v>
      </c>
      <c r="M126" s="49">
        <f>+G126*3.04%</f>
        <v>912</v>
      </c>
      <c r="N126" s="49">
        <f>+G126*7.09%</f>
        <v>2127</v>
      </c>
      <c r="O126" s="49">
        <v>0</v>
      </c>
      <c r="P126" s="49">
        <f t="shared" si="44"/>
        <v>6415</v>
      </c>
      <c r="Q126" s="49">
        <f t="shared" si="53"/>
        <v>1798</v>
      </c>
      <c r="R126" s="49">
        <f>+K126+L126+N126</f>
        <v>4617</v>
      </c>
      <c r="S126" s="50">
        <f t="shared" si="42"/>
        <v>28202</v>
      </c>
      <c r="T126" s="51">
        <v>111</v>
      </c>
    </row>
    <row r="127" spans="1:20" s="8" customFormat="1" ht="65.25" customHeight="1" thickBot="1" x14ac:dyDescent="0.4">
      <c r="A127" s="44" t="s">
        <v>259</v>
      </c>
      <c r="B127" s="45" t="s">
        <v>260</v>
      </c>
      <c r="C127" s="45" t="s">
        <v>261</v>
      </c>
      <c r="D127" s="45" t="s">
        <v>262</v>
      </c>
      <c r="E127" s="47" t="s">
        <v>29</v>
      </c>
      <c r="F127" s="47" t="s">
        <v>35</v>
      </c>
      <c r="G127" s="48">
        <v>15000</v>
      </c>
      <c r="H127" s="49">
        <v>0</v>
      </c>
      <c r="I127" s="49">
        <v>25</v>
      </c>
      <c r="J127" s="49">
        <f t="shared" si="33"/>
        <v>430.5</v>
      </c>
      <c r="K127" s="49">
        <f t="shared" si="39"/>
        <v>1065</v>
      </c>
      <c r="L127" s="49">
        <f t="shared" si="38"/>
        <v>180</v>
      </c>
      <c r="M127" s="49">
        <f t="shared" si="34"/>
        <v>456</v>
      </c>
      <c r="N127" s="49">
        <f t="shared" si="35"/>
        <v>1063.5</v>
      </c>
      <c r="O127" s="49">
        <v>0</v>
      </c>
      <c r="P127" s="49">
        <f t="shared" si="44"/>
        <v>3220</v>
      </c>
      <c r="Q127" s="49">
        <f t="shared" si="53"/>
        <v>911.5</v>
      </c>
      <c r="R127" s="49">
        <f t="shared" si="36"/>
        <v>2308.5</v>
      </c>
      <c r="S127" s="50">
        <f t="shared" si="42"/>
        <v>14088.5</v>
      </c>
      <c r="T127" s="51">
        <v>111</v>
      </c>
    </row>
    <row r="128" spans="1:20" s="8" customFormat="1" ht="52.5" customHeight="1" thickBot="1" x14ac:dyDescent="0.4">
      <c r="A128" s="44" t="s">
        <v>263</v>
      </c>
      <c r="B128" s="45" t="s">
        <v>264</v>
      </c>
      <c r="C128" s="45" t="s">
        <v>261</v>
      </c>
      <c r="D128" s="45" t="s">
        <v>262</v>
      </c>
      <c r="E128" s="47" t="s">
        <v>29</v>
      </c>
      <c r="F128" s="47" t="s">
        <v>35</v>
      </c>
      <c r="G128" s="48">
        <v>18000</v>
      </c>
      <c r="H128" s="49">
        <v>0</v>
      </c>
      <c r="I128" s="49">
        <v>25</v>
      </c>
      <c r="J128" s="49">
        <f t="shared" si="33"/>
        <v>516.6</v>
      </c>
      <c r="K128" s="49">
        <f t="shared" si="39"/>
        <v>1278</v>
      </c>
      <c r="L128" s="49">
        <f t="shared" si="38"/>
        <v>216</v>
      </c>
      <c r="M128" s="49">
        <f t="shared" si="34"/>
        <v>547.20000000000005</v>
      </c>
      <c r="N128" s="49">
        <f t="shared" si="35"/>
        <v>1276.2</v>
      </c>
      <c r="O128" s="49">
        <v>0</v>
      </c>
      <c r="P128" s="49">
        <f t="shared" si="44"/>
        <v>3859</v>
      </c>
      <c r="Q128" s="49">
        <f t="shared" si="53"/>
        <v>1088.8</v>
      </c>
      <c r="R128" s="49">
        <f t="shared" si="36"/>
        <v>2770.2</v>
      </c>
      <c r="S128" s="50">
        <f t="shared" si="42"/>
        <v>16911.2</v>
      </c>
      <c r="T128" s="51">
        <v>111</v>
      </c>
    </row>
    <row r="129" spans="1:20" s="8" customFormat="1" ht="47.25" thickBot="1" x14ac:dyDescent="0.4">
      <c r="A129" s="44" t="s">
        <v>265</v>
      </c>
      <c r="B129" s="45" t="s">
        <v>266</v>
      </c>
      <c r="C129" s="45" t="s">
        <v>267</v>
      </c>
      <c r="D129" s="45" t="s">
        <v>885</v>
      </c>
      <c r="E129" s="47" t="s">
        <v>34</v>
      </c>
      <c r="F129" s="47" t="s">
        <v>44</v>
      </c>
      <c r="G129" s="48">
        <v>30135</v>
      </c>
      <c r="H129" s="49">
        <v>0</v>
      </c>
      <c r="I129" s="49">
        <v>25</v>
      </c>
      <c r="J129" s="49">
        <f t="shared" si="33"/>
        <v>864.88</v>
      </c>
      <c r="K129" s="49">
        <f t="shared" si="39"/>
        <v>2139.59</v>
      </c>
      <c r="L129" s="49">
        <f t="shared" si="38"/>
        <v>361.62</v>
      </c>
      <c r="M129" s="49">
        <f t="shared" si="34"/>
        <v>916.10400000000004</v>
      </c>
      <c r="N129" s="49">
        <f t="shared" si="35"/>
        <v>2136.5715</v>
      </c>
      <c r="O129" s="49">
        <v>1715.46</v>
      </c>
      <c r="P129" s="49">
        <f t="shared" si="44"/>
        <v>8159.2255000000005</v>
      </c>
      <c r="Q129" s="49">
        <f t="shared" si="53"/>
        <v>3521.4500000000003</v>
      </c>
      <c r="R129" s="49">
        <f t="shared" si="36"/>
        <v>4637.7815000000001</v>
      </c>
      <c r="S129" s="50">
        <f t="shared" si="42"/>
        <v>26613.55</v>
      </c>
      <c r="T129" s="51">
        <v>111</v>
      </c>
    </row>
    <row r="130" spans="1:20" s="8" customFormat="1" ht="46.5" customHeight="1" thickBot="1" x14ac:dyDescent="0.4">
      <c r="A130" s="44" t="s">
        <v>268</v>
      </c>
      <c r="B130" s="45" t="s">
        <v>269</v>
      </c>
      <c r="C130" s="45" t="s">
        <v>267</v>
      </c>
      <c r="D130" s="45" t="s">
        <v>270</v>
      </c>
      <c r="E130" s="47" t="s">
        <v>29</v>
      </c>
      <c r="F130" s="47" t="s">
        <v>40</v>
      </c>
      <c r="G130" s="48">
        <v>35000</v>
      </c>
      <c r="H130" s="49">
        <v>0</v>
      </c>
      <c r="I130" s="49">
        <v>25</v>
      </c>
      <c r="J130" s="49">
        <f t="shared" si="33"/>
        <v>1004.5</v>
      </c>
      <c r="K130" s="49">
        <f t="shared" si="39"/>
        <v>2485</v>
      </c>
      <c r="L130" s="49">
        <f t="shared" si="38"/>
        <v>420</v>
      </c>
      <c r="M130" s="49">
        <f t="shared" si="34"/>
        <v>1064</v>
      </c>
      <c r="N130" s="49">
        <f t="shared" si="35"/>
        <v>2481.5</v>
      </c>
      <c r="O130" s="49">
        <v>4427.55</v>
      </c>
      <c r="P130" s="49">
        <f t="shared" ref="P130:P161" si="56">+H130+I130+J130+K130+L130+M130+N130+O130</f>
        <v>11907.55</v>
      </c>
      <c r="Q130" s="49">
        <f t="shared" si="53"/>
        <v>6521.05</v>
      </c>
      <c r="R130" s="49">
        <f t="shared" si="36"/>
        <v>5386.5</v>
      </c>
      <c r="S130" s="50">
        <f t="shared" si="42"/>
        <v>28478.95</v>
      </c>
      <c r="T130" s="51">
        <v>111</v>
      </c>
    </row>
    <row r="131" spans="1:20" s="8" customFormat="1" ht="47.25" thickBot="1" x14ac:dyDescent="0.4">
      <c r="A131" s="44" t="s">
        <v>271</v>
      </c>
      <c r="B131" s="45" t="s">
        <v>272</v>
      </c>
      <c r="C131" s="45" t="s">
        <v>267</v>
      </c>
      <c r="D131" s="45" t="s">
        <v>883</v>
      </c>
      <c r="E131" s="47" t="s">
        <v>34</v>
      </c>
      <c r="F131" s="47" t="s">
        <v>35</v>
      </c>
      <c r="G131" s="48">
        <v>30000</v>
      </c>
      <c r="H131" s="49">
        <v>0</v>
      </c>
      <c r="I131" s="49">
        <v>25</v>
      </c>
      <c r="J131" s="49">
        <f t="shared" si="33"/>
        <v>861</v>
      </c>
      <c r="K131" s="49">
        <f t="shared" si="39"/>
        <v>2130</v>
      </c>
      <c r="L131" s="49">
        <f t="shared" si="38"/>
        <v>360</v>
      </c>
      <c r="M131" s="49">
        <f t="shared" si="34"/>
        <v>912</v>
      </c>
      <c r="N131" s="49">
        <f t="shared" si="35"/>
        <v>2127</v>
      </c>
      <c r="O131" s="49">
        <v>0</v>
      </c>
      <c r="P131" s="49">
        <f t="shared" si="56"/>
        <v>6415</v>
      </c>
      <c r="Q131" s="49">
        <f t="shared" si="53"/>
        <v>1798</v>
      </c>
      <c r="R131" s="49">
        <f t="shared" si="36"/>
        <v>4617</v>
      </c>
      <c r="S131" s="50">
        <f t="shared" si="42"/>
        <v>28202</v>
      </c>
      <c r="T131" s="51">
        <v>111</v>
      </c>
    </row>
    <row r="132" spans="1:20" s="8" customFormat="1" ht="57" customHeight="1" thickBot="1" x14ac:dyDescent="0.4">
      <c r="A132" s="44" t="s">
        <v>273</v>
      </c>
      <c r="B132" s="45" t="s">
        <v>274</v>
      </c>
      <c r="C132" s="45" t="s">
        <v>267</v>
      </c>
      <c r="D132" s="45" t="s">
        <v>54</v>
      </c>
      <c r="E132" s="47" t="s">
        <v>34</v>
      </c>
      <c r="F132" s="47" t="s">
        <v>35</v>
      </c>
      <c r="G132" s="48">
        <v>18000</v>
      </c>
      <c r="H132" s="49">
        <v>0</v>
      </c>
      <c r="I132" s="49">
        <v>25</v>
      </c>
      <c r="J132" s="49">
        <f t="shared" si="33"/>
        <v>516.6</v>
      </c>
      <c r="K132" s="49">
        <f t="shared" si="39"/>
        <v>1278</v>
      </c>
      <c r="L132" s="49">
        <f t="shared" si="38"/>
        <v>216</v>
      </c>
      <c r="M132" s="49">
        <f t="shared" si="34"/>
        <v>547.20000000000005</v>
      </c>
      <c r="N132" s="49">
        <f t="shared" si="35"/>
        <v>1276.2</v>
      </c>
      <c r="O132" s="49">
        <v>0</v>
      </c>
      <c r="P132" s="49">
        <f t="shared" si="56"/>
        <v>3859</v>
      </c>
      <c r="Q132" s="49">
        <f t="shared" si="53"/>
        <v>1088.8</v>
      </c>
      <c r="R132" s="49">
        <f t="shared" si="36"/>
        <v>2770.2</v>
      </c>
      <c r="S132" s="50">
        <f t="shared" si="42"/>
        <v>16911.2</v>
      </c>
      <c r="T132" s="51">
        <v>111</v>
      </c>
    </row>
    <row r="133" spans="1:20" s="8" customFormat="1" ht="93.75" thickBot="1" x14ac:dyDescent="0.4">
      <c r="A133" s="44" t="s">
        <v>275</v>
      </c>
      <c r="B133" s="45" t="s">
        <v>276</v>
      </c>
      <c r="C133" s="45" t="s">
        <v>267</v>
      </c>
      <c r="D133" s="45" t="s">
        <v>884</v>
      </c>
      <c r="E133" s="47" t="s">
        <v>34</v>
      </c>
      <c r="F133" s="47" t="s">
        <v>35</v>
      </c>
      <c r="G133" s="48">
        <v>27000</v>
      </c>
      <c r="H133" s="49">
        <v>0</v>
      </c>
      <c r="I133" s="49">
        <v>25</v>
      </c>
      <c r="J133" s="49">
        <f t="shared" si="33"/>
        <v>774.9</v>
      </c>
      <c r="K133" s="49">
        <f t="shared" si="39"/>
        <v>1917</v>
      </c>
      <c r="L133" s="49">
        <f>+G133*1.2%</f>
        <v>324</v>
      </c>
      <c r="M133" s="49">
        <f>+G133*3.04%</f>
        <v>820.8</v>
      </c>
      <c r="N133" s="49">
        <f>+G133*7.09%</f>
        <v>1914.3000000000002</v>
      </c>
      <c r="O133" s="49">
        <v>1715.46</v>
      </c>
      <c r="P133" s="49">
        <f t="shared" si="56"/>
        <v>7491.46</v>
      </c>
      <c r="Q133" s="49">
        <f t="shared" si="53"/>
        <v>3336.16</v>
      </c>
      <c r="R133" s="49">
        <f>+K133+L133+N133</f>
        <v>4155.3</v>
      </c>
      <c r="S133" s="50">
        <f t="shared" si="42"/>
        <v>23663.84</v>
      </c>
      <c r="T133" s="51">
        <v>111</v>
      </c>
    </row>
    <row r="134" spans="1:20" s="8" customFormat="1" ht="47.25" thickBot="1" x14ac:dyDescent="0.4">
      <c r="A134" s="44" t="s">
        <v>209</v>
      </c>
      <c r="B134" s="45" t="s">
        <v>210</v>
      </c>
      <c r="C134" s="45" t="s">
        <v>199</v>
      </c>
      <c r="D134" s="45" t="s">
        <v>43</v>
      </c>
      <c r="E134" s="47" t="s">
        <v>34</v>
      </c>
      <c r="F134" s="47" t="s">
        <v>44</v>
      </c>
      <c r="G134" s="55">
        <v>21950</v>
      </c>
      <c r="H134" s="49">
        <v>0</v>
      </c>
      <c r="I134" s="49">
        <v>25</v>
      </c>
      <c r="J134" s="49">
        <f>ROUNDUP(G134*2.87%,2)</f>
        <v>629.97</v>
      </c>
      <c r="K134" s="49">
        <f>ROUNDUP(G134*7.1%,2)</f>
        <v>1558.45</v>
      </c>
      <c r="L134" s="49">
        <f>+G134*1.2%</f>
        <v>263.39999999999998</v>
      </c>
      <c r="M134" s="49">
        <f>+G134*3.04%</f>
        <v>667.28</v>
      </c>
      <c r="N134" s="49">
        <f>+G134*7.09%</f>
        <v>1556.2550000000001</v>
      </c>
      <c r="O134" s="49">
        <v>0</v>
      </c>
      <c r="P134" s="49">
        <f>+H134+I134+J134+K134+L134+M134+N134+O134</f>
        <v>4700.3550000000005</v>
      </c>
      <c r="Q134" s="49">
        <f t="shared" si="53"/>
        <v>1322.25</v>
      </c>
      <c r="R134" s="49">
        <f>+K134+L134+N134</f>
        <v>3378.105</v>
      </c>
      <c r="S134" s="50">
        <f>ROUNDUP(G134-Q134,2)</f>
        <v>20627.75</v>
      </c>
      <c r="T134" s="51">
        <v>111</v>
      </c>
    </row>
    <row r="135" spans="1:20" s="8" customFormat="1" ht="41.45" customHeight="1" thickBot="1" x14ac:dyDescent="0.4">
      <c r="A135" s="44" t="s">
        <v>277</v>
      </c>
      <c r="B135" s="45" t="s">
        <v>278</v>
      </c>
      <c r="C135" s="45" t="s">
        <v>279</v>
      </c>
      <c r="D135" s="45" t="s">
        <v>280</v>
      </c>
      <c r="E135" s="47" t="s">
        <v>34</v>
      </c>
      <c r="F135" s="47" t="s">
        <v>40</v>
      </c>
      <c r="G135" s="48">
        <v>100000</v>
      </c>
      <c r="H135" s="49">
        <v>8577.06</v>
      </c>
      <c r="I135" s="49">
        <v>25</v>
      </c>
      <c r="J135" s="49">
        <f t="shared" ref="J135:J204" si="57">ROUNDUP(G135*2.87%,2)</f>
        <v>2870</v>
      </c>
      <c r="K135" s="49">
        <f t="shared" si="39"/>
        <v>7100</v>
      </c>
      <c r="L135" s="49">
        <v>1108.92</v>
      </c>
      <c r="M135" s="49">
        <f>+G135*3.04%</f>
        <v>3040</v>
      </c>
      <c r="N135" s="49">
        <f>+G135*7.09%</f>
        <v>7090.0000000000009</v>
      </c>
      <c r="O135" s="49">
        <v>3528.38</v>
      </c>
      <c r="P135" s="49">
        <f t="shared" si="56"/>
        <v>33339.359999999993</v>
      </c>
      <c r="Q135" s="49">
        <f>ROUNDUP(H135+I135+J135+M135+O135,2)</f>
        <v>18040.439999999999</v>
      </c>
      <c r="R135" s="49">
        <f>+K135+L135+N135</f>
        <v>15298.920000000002</v>
      </c>
      <c r="S135" s="50">
        <f t="shared" si="42"/>
        <v>81959.56</v>
      </c>
      <c r="T135" s="51">
        <v>111</v>
      </c>
    </row>
    <row r="136" spans="1:20" s="8" customFormat="1" ht="47.25" thickBot="1" x14ac:dyDescent="0.4">
      <c r="A136" s="44" t="s">
        <v>281</v>
      </c>
      <c r="B136" s="45" t="s">
        <v>282</v>
      </c>
      <c r="C136" s="45" t="s">
        <v>279</v>
      </c>
      <c r="D136" s="45" t="s">
        <v>283</v>
      </c>
      <c r="E136" s="47" t="s">
        <v>29</v>
      </c>
      <c r="F136" s="47" t="s">
        <v>44</v>
      </c>
      <c r="G136" s="48">
        <v>55000</v>
      </c>
      <c r="H136" s="49">
        <v>2559.6799999999998</v>
      </c>
      <c r="I136" s="49">
        <v>25</v>
      </c>
      <c r="J136" s="49">
        <f t="shared" si="57"/>
        <v>1578.5</v>
      </c>
      <c r="K136" s="49">
        <f t="shared" si="39"/>
        <v>3905</v>
      </c>
      <c r="L136" s="49">
        <f t="shared" si="38"/>
        <v>660</v>
      </c>
      <c r="M136" s="49">
        <f t="shared" si="34"/>
        <v>1672</v>
      </c>
      <c r="N136" s="49">
        <f t="shared" si="35"/>
        <v>3899.5000000000005</v>
      </c>
      <c r="O136" s="49">
        <v>0</v>
      </c>
      <c r="P136" s="49">
        <f t="shared" si="56"/>
        <v>14299.68</v>
      </c>
      <c r="Q136" s="49">
        <f t="shared" si="53"/>
        <v>5835.18</v>
      </c>
      <c r="R136" s="49">
        <f>+K136+L136+N136</f>
        <v>8464.5</v>
      </c>
      <c r="S136" s="50">
        <f t="shared" si="42"/>
        <v>49164.82</v>
      </c>
      <c r="T136" s="51">
        <v>111</v>
      </c>
    </row>
    <row r="137" spans="1:20" s="8" customFormat="1" ht="47.25" thickBot="1" x14ac:dyDescent="0.4">
      <c r="A137" s="44" t="s">
        <v>366</v>
      </c>
      <c r="B137" s="45" t="s">
        <v>367</v>
      </c>
      <c r="C137" s="45" t="s">
        <v>881</v>
      </c>
      <c r="D137" s="45" t="s">
        <v>880</v>
      </c>
      <c r="E137" s="47" t="s">
        <v>29</v>
      </c>
      <c r="F137" s="47" t="s">
        <v>44</v>
      </c>
      <c r="G137" s="48">
        <v>14300</v>
      </c>
      <c r="H137" s="49">
        <v>0</v>
      </c>
      <c r="I137" s="49">
        <v>25</v>
      </c>
      <c r="J137" s="49">
        <f>ROUNDUP(G137*2.87%,2)</f>
        <v>410.41</v>
      </c>
      <c r="K137" s="49">
        <f>ROUNDUP(G137*7.1%,2)</f>
        <v>1015.3</v>
      </c>
      <c r="L137" s="49">
        <f>+G137*1.2%</f>
        <v>171.6</v>
      </c>
      <c r="M137" s="49">
        <f>+G137*3.04%</f>
        <v>434.72</v>
      </c>
      <c r="N137" s="49">
        <f>+G137*7.09%</f>
        <v>1013.8700000000001</v>
      </c>
      <c r="O137" s="49">
        <v>0</v>
      </c>
      <c r="P137" s="49">
        <f>+H137+I137+J137+K137+L137+M137+N137+O137</f>
        <v>3070.8999999999996</v>
      </c>
      <c r="Q137" s="49">
        <f t="shared" si="53"/>
        <v>870.13</v>
      </c>
      <c r="R137" s="49">
        <f>+K137+L137+N137</f>
        <v>2200.77</v>
      </c>
      <c r="S137" s="50">
        <f t="shared" si="42"/>
        <v>13429.87</v>
      </c>
      <c r="T137" s="51">
        <v>111</v>
      </c>
    </row>
    <row r="138" spans="1:20" s="8" customFormat="1" ht="70.5" thickBot="1" x14ac:dyDescent="0.4">
      <c r="A138" s="44" t="s">
        <v>284</v>
      </c>
      <c r="B138" s="45" t="s">
        <v>285</v>
      </c>
      <c r="C138" s="45" t="s">
        <v>286</v>
      </c>
      <c r="D138" s="45" t="s">
        <v>287</v>
      </c>
      <c r="E138" s="47" t="s">
        <v>34</v>
      </c>
      <c r="F138" s="47" t="s">
        <v>44</v>
      </c>
      <c r="G138" s="48">
        <v>31500</v>
      </c>
      <c r="H138" s="49">
        <v>0</v>
      </c>
      <c r="I138" s="49">
        <v>25</v>
      </c>
      <c r="J138" s="49">
        <f t="shared" si="57"/>
        <v>904.05</v>
      </c>
      <c r="K138" s="49">
        <f t="shared" si="39"/>
        <v>2236.5</v>
      </c>
      <c r="L138" s="49">
        <f t="shared" si="38"/>
        <v>378</v>
      </c>
      <c r="M138" s="49">
        <f t="shared" si="34"/>
        <v>957.6</v>
      </c>
      <c r="N138" s="49">
        <f t="shared" si="35"/>
        <v>2233.3500000000004</v>
      </c>
      <c r="O138" s="49">
        <v>0</v>
      </c>
      <c r="P138" s="49">
        <f t="shared" si="56"/>
        <v>6734.5000000000009</v>
      </c>
      <c r="Q138" s="49">
        <f t="shared" si="53"/>
        <v>1886.65</v>
      </c>
      <c r="R138" s="49">
        <f t="shared" si="36"/>
        <v>4847.8500000000004</v>
      </c>
      <c r="S138" s="50">
        <f t="shared" si="42"/>
        <v>29613.35</v>
      </c>
      <c r="T138" s="51">
        <v>111</v>
      </c>
    </row>
    <row r="139" spans="1:20" s="8" customFormat="1" ht="47.25" thickBot="1" x14ac:dyDescent="0.4">
      <c r="A139" s="44" t="s">
        <v>211</v>
      </c>
      <c r="B139" s="45" t="s">
        <v>212</v>
      </c>
      <c r="C139" s="45" t="s">
        <v>286</v>
      </c>
      <c r="D139" s="45" t="s">
        <v>54</v>
      </c>
      <c r="E139" s="47" t="s">
        <v>34</v>
      </c>
      <c r="F139" s="47" t="s">
        <v>44</v>
      </c>
      <c r="G139" s="48">
        <v>31500</v>
      </c>
      <c r="H139" s="49">
        <v>0</v>
      </c>
      <c r="I139" s="49">
        <v>25</v>
      </c>
      <c r="J139" s="49">
        <v>904.05</v>
      </c>
      <c r="K139" s="49">
        <f>ROUNDUP(G139*7.1%,2)</f>
        <v>2236.5</v>
      </c>
      <c r="L139" s="49">
        <v>378</v>
      </c>
      <c r="M139" s="49">
        <v>957.6</v>
      </c>
      <c r="N139" s="49">
        <v>2233.3500000000004</v>
      </c>
      <c r="O139" s="49">
        <v>1715.46</v>
      </c>
      <c r="P139" s="49">
        <v>7924.62</v>
      </c>
      <c r="Q139" s="49">
        <f t="shared" si="53"/>
        <v>3602.11</v>
      </c>
      <c r="R139" s="49">
        <v>4847.8500000000004</v>
      </c>
      <c r="S139" s="50">
        <f t="shared" si="42"/>
        <v>27897.89</v>
      </c>
      <c r="T139" s="51">
        <v>111</v>
      </c>
    </row>
    <row r="140" spans="1:20" s="8" customFormat="1" ht="47.25" thickBot="1" x14ac:dyDescent="0.4">
      <c r="A140" s="44" t="s">
        <v>288</v>
      </c>
      <c r="B140" s="45" t="s">
        <v>289</v>
      </c>
      <c r="C140" s="45" t="s">
        <v>286</v>
      </c>
      <c r="D140" s="45" t="s">
        <v>290</v>
      </c>
      <c r="E140" s="47" t="s">
        <v>34</v>
      </c>
      <c r="F140" s="47" t="s">
        <v>35</v>
      </c>
      <c r="G140" s="48">
        <v>10000</v>
      </c>
      <c r="H140" s="49">
        <v>0</v>
      </c>
      <c r="I140" s="49">
        <v>25</v>
      </c>
      <c r="J140" s="49">
        <f t="shared" si="57"/>
        <v>287</v>
      </c>
      <c r="K140" s="49">
        <f t="shared" si="39"/>
        <v>710</v>
      </c>
      <c r="L140" s="49">
        <f t="shared" si="38"/>
        <v>120</v>
      </c>
      <c r="M140" s="49">
        <f t="shared" si="34"/>
        <v>304</v>
      </c>
      <c r="N140" s="49">
        <f t="shared" si="35"/>
        <v>709</v>
      </c>
      <c r="O140" s="49">
        <v>0</v>
      </c>
      <c r="P140" s="49">
        <f t="shared" si="56"/>
        <v>2155</v>
      </c>
      <c r="Q140" s="49">
        <f t="shared" si="53"/>
        <v>616</v>
      </c>
      <c r="R140" s="49">
        <f t="shared" ref="R140:R207" si="58">+K140+L140+N140</f>
        <v>1539</v>
      </c>
      <c r="S140" s="50">
        <f t="shared" si="42"/>
        <v>9384</v>
      </c>
      <c r="T140" s="51">
        <v>111</v>
      </c>
    </row>
    <row r="141" spans="1:20" s="8" customFormat="1" ht="51.75" customHeight="1" thickBot="1" x14ac:dyDescent="0.4">
      <c r="A141" s="44" t="s">
        <v>291</v>
      </c>
      <c r="B141" s="45" t="s">
        <v>292</v>
      </c>
      <c r="C141" s="45" t="s">
        <v>286</v>
      </c>
      <c r="D141" s="45" t="s">
        <v>293</v>
      </c>
      <c r="E141" s="47" t="s">
        <v>34</v>
      </c>
      <c r="F141" s="47" t="s">
        <v>35</v>
      </c>
      <c r="G141" s="48">
        <v>15000</v>
      </c>
      <c r="H141" s="49">
        <v>0</v>
      </c>
      <c r="I141" s="49">
        <v>25</v>
      </c>
      <c r="J141" s="49">
        <f t="shared" si="57"/>
        <v>430.5</v>
      </c>
      <c r="K141" s="49">
        <f t="shared" si="39"/>
        <v>1065</v>
      </c>
      <c r="L141" s="49">
        <v>180</v>
      </c>
      <c r="M141" s="49">
        <f t="shared" ref="M141:M208" si="59">+G141*3.04%</f>
        <v>456</v>
      </c>
      <c r="N141" s="49">
        <f t="shared" ref="N141:N208" si="60">+G141*7.09%</f>
        <v>1063.5</v>
      </c>
      <c r="O141" s="49">
        <v>0</v>
      </c>
      <c r="P141" s="49">
        <f t="shared" si="56"/>
        <v>3220</v>
      </c>
      <c r="Q141" s="49">
        <f t="shared" si="53"/>
        <v>911.5</v>
      </c>
      <c r="R141" s="49">
        <f t="shared" si="58"/>
        <v>2308.5</v>
      </c>
      <c r="S141" s="50">
        <f t="shared" si="42"/>
        <v>14088.5</v>
      </c>
      <c r="T141" s="51">
        <v>111</v>
      </c>
    </row>
    <row r="142" spans="1:20" s="8" customFormat="1" ht="47.25" thickBot="1" x14ac:dyDescent="0.4">
      <c r="A142" s="44" t="s">
        <v>294</v>
      </c>
      <c r="B142" s="45" t="s">
        <v>295</v>
      </c>
      <c r="C142" s="45" t="s">
        <v>286</v>
      </c>
      <c r="D142" s="45" t="s">
        <v>296</v>
      </c>
      <c r="E142" s="47" t="s">
        <v>29</v>
      </c>
      <c r="F142" s="47" t="s">
        <v>98</v>
      </c>
      <c r="G142" s="48">
        <v>10000</v>
      </c>
      <c r="H142" s="49">
        <v>0</v>
      </c>
      <c r="I142" s="49">
        <v>25</v>
      </c>
      <c r="J142" s="49">
        <f t="shared" si="57"/>
        <v>287</v>
      </c>
      <c r="K142" s="49">
        <f t="shared" si="39"/>
        <v>710</v>
      </c>
      <c r="L142" s="49">
        <f t="shared" ref="L142:L209" si="61">+G142*1.2%</f>
        <v>120</v>
      </c>
      <c r="M142" s="49">
        <f t="shared" si="59"/>
        <v>304</v>
      </c>
      <c r="N142" s="49">
        <f t="shared" si="60"/>
        <v>709</v>
      </c>
      <c r="O142" s="49">
        <v>0</v>
      </c>
      <c r="P142" s="49">
        <f t="shared" si="56"/>
        <v>2155</v>
      </c>
      <c r="Q142" s="49">
        <f t="shared" si="53"/>
        <v>616</v>
      </c>
      <c r="R142" s="49">
        <f t="shared" si="58"/>
        <v>1539</v>
      </c>
      <c r="S142" s="50">
        <f t="shared" si="42"/>
        <v>9384</v>
      </c>
      <c r="T142" s="51">
        <v>111</v>
      </c>
    </row>
    <row r="143" spans="1:20" s="8" customFormat="1" ht="47.25" thickBot="1" x14ac:dyDescent="0.4">
      <c r="A143" s="44" t="s">
        <v>297</v>
      </c>
      <c r="B143" s="45" t="s">
        <v>298</v>
      </c>
      <c r="C143" s="45" t="s">
        <v>286</v>
      </c>
      <c r="D143" s="45" t="s">
        <v>299</v>
      </c>
      <c r="E143" s="47" t="s">
        <v>34</v>
      </c>
      <c r="F143" s="47" t="s">
        <v>35</v>
      </c>
      <c r="G143" s="48">
        <v>15658.5</v>
      </c>
      <c r="H143" s="49">
        <v>0</v>
      </c>
      <c r="I143" s="49">
        <v>25</v>
      </c>
      <c r="J143" s="49">
        <f t="shared" si="57"/>
        <v>449.4</v>
      </c>
      <c r="K143" s="49">
        <f t="shared" si="39"/>
        <v>1111.76</v>
      </c>
      <c r="L143" s="49">
        <f>+G143*1.2%</f>
        <v>187.90200000000002</v>
      </c>
      <c r="M143" s="49">
        <f>+G143*3.04%</f>
        <v>476.01839999999999</v>
      </c>
      <c r="N143" s="49">
        <f>+G143*7.09%</f>
        <v>1110.1876500000001</v>
      </c>
      <c r="O143" s="49">
        <v>0</v>
      </c>
      <c r="P143" s="49">
        <f t="shared" si="56"/>
        <v>3360.2680499999997</v>
      </c>
      <c r="Q143" s="49">
        <f t="shared" si="53"/>
        <v>950.42</v>
      </c>
      <c r="R143" s="49">
        <f>+K143+L143+N143</f>
        <v>2409.8496500000001</v>
      </c>
      <c r="S143" s="50">
        <f t="shared" si="42"/>
        <v>14708.08</v>
      </c>
      <c r="T143" s="51">
        <v>111</v>
      </c>
    </row>
    <row r="144" spans="1:20" s="8" customFormat="1" ht="47.25" thickBot="1" x14ac:dyDescent="0.4">
      <c r="A144" s="44" t="s">
        <v>929</v>
      </c>
      <c r="B144" s="45" t="s">
        <v>930</v>
      </c>
      <c r="C144" s="45" t="s">
        <v>286</v>
      </c>
      <c r="D144" s="45" t="s">
        <v>299</v>
      </c>
      <c r="E144" s="47" t="s">
        <v>34</v>
      </c>
      <c r="F144" s="47" t="s">
        <v>35</v>
      </c>
      <c r="G144" s="48">
        <v>15000</v>
      </c>
      <c r="H144" s="49">
        <v>0</v>
      </c>
      <c r="I144" s="49">
        <v>25</v>
      </c>
      <c r="J144" s="49">
        <f>ROUNDUP(G144*2.87%,2)</f>
        <v>430.5</v>
      </c>
      <c r="K144" s="49">
        <f>ROUNDUP(G144*7.1%,2)</f>
        <v>1065</v>
      </c>
      <c r="L144" s="49">
        <f>+G144*1.2%</f>
        <v>180</v>
      </c>
      <c r="M144" s="49">
        <f>+G144*3.04%</f>
        <v>456</v>
      </c>
      <c r="N144" s="49">
        <f>+G144*7.09%</f>
        <v>1063.5</v>
      </c>
      <c r="O144" s="49">
        <v>0</v>
      </c>
      <c r="P144" s="49">
        <f>+H144+I144+J144+K144+L144+M144+N144+O144</f>
        <v>3220</v>
      </c>
      <c r="Q144" s="49">
        <f t="shared" si="53"/>
        <v>911.5</v>
      </c>
      <c r="R144" s="49">
        <f>+K144+L144+N144</f>
        <v>2308.5</v>
      </c>
      <c r="S144" s="50">
        <f t="shared" si="42"/>
        <v>14088.5</v>
      </c>
      <c r="T144" s="51">
        <v>111</v>
      </c>
    </row>
    <row r="145" spans="1:20" s="8" customFormat="1" ht="47.25" thickBot="1" x14ac:dyDescent="0.4">
      <c r="A145" s="44" t="s">
        <v>300</v>
      </c>
      <c r="B145" s="45" t="s">
        <v>301</v>
      </c>
      <c r="C145" s="45" t="s">
        <v>286</v>
      </c>
      <c r="D145" s="45" t="s">
        <v>299</v>
      </c>
      <c r="E145" s="47" t="s">
        <v>34</v>
      </c>
      <c r="F145" s="47" t="s">
        <v>35</v>
      </c>
      <c r="G145" s="48">
        <v>10000</v>
      </c>
      <c r="H145" s="49">
        <v>0</v>
      </c>
      <c r="I145" s="49">
        <v>25</v>
      </c>
      <c r="J145" s="49">
        <f t="shared" si="57"/>
        <v>287</v>
      </c>
      <c r="K145" s="49">
        <f t="shared" si="39"/>
        <v>710</v>
      </c>
      <c r="L145" s="49">
        <f t="shared" si="61"/>
        <v>120</v>
      </c>
      <c r="M145" s="49">
        <f t="shared" si="59"/>
        <v>304</v>
      </c>
      <c r="N145" s="49">
        <f t="shared" si="60"/>
        <v>709</v>
      </c>
      <c r="O145" s="49">
        <v>0</v>
      </c>
      <c r="P145" s="49">
        <f t="shared" si="56"/>
        <v>2155</v>
      </c>
      <c r="Q145" s="49">
        <f t="shared" si="53"/>
        <v>616</v>
      </c>
      <c r="R145" s="49">
        <f t="shared" si="58"/>
        <v>1539</v>
      </c>
      <c r="S145" s="50">
        <f t="shared" si="42"/>
        <v>9384</v>
      </c>
      <c r="T145" s="51">
        <v>111</v>
      </c>
    </row>
    <row r="146" spans="1:20" s="8" customFormat="1" ht="47.25" thickBot="1" x14ac:dyDescent="0.4">
      <c r="A146" s="44" t="s">
        <v>302</v>
      </c>
      <c r="B146" s="45" t="s">
        <v>303</v>
      </c>
      <c r="C146" s="45" t="s">
        <v>286</v>
      </c>
      <c r="D146" s="45" t="s">
        <v>304</v>
      </c>
      <c r="E146" s="47" t="s">
        <v>29</v>
      </c>
      <c r="F146" s="47" t="s">
        <v>35</v>
      </c>
      <c r="G146" s="48">
        <v>10000</v>
      </c>
      <c r="H146" s="49">
        <v>0</v>
      </c>
      <c r="I146" s="49">
        <v>25</v>
      </c>
      <c r="J146" s="49">
        <f t="shared" si="57"/>
        <v>287</v>
      </c>
      <c r="K146" s="49">
        <f t="shared" si="39"/>
        <v>710</v>
      </c>
      <c r="L146" s="49">
        <f t="shared" si="61"/>
        <v>120</v>
      </c>
      <c r="M146" s="49">
        <f t="shared" si="59"/>
        <v>304</v>
      </c>
      <c r="N146" s="49">
        <f t="shared" si="60"/>
        <v>709</v>
      </c>
      <c r="O146" s="49">
        <v>0</v>
      </c>
      <c r="P146" s="49">
        <f t="shared" si="56"/>
        <v>2155</v>
      </c>
      <c r="Q146" s="49">
        <f t="shared" si="53"/>
        <v>616</v>
      </c>
      <c r="R146" s="49">
        <f t="shared" si="58"/>
        <v>1539</v>
      </c>
      <c r="S146" s="50">
        <f t="shared" si="42"/>
        <v>9384</v>
      </c>
      <c r="T146" s="51">
        <v>111</v>
      </c>
    </row>
    <row r="147" spans="1:20" s="8" customFormat="1" ht="47.25" thickBot="1" x14ac:dyDescent="0.4">
      <c r="A147" s="44" t="s">
        <v>305</v>
      </c>
      <c r="B147" s="45" t="s">
        <v>306</v>
      </c>
      <c r="C147" s="45" t="s">
        <v>286</v>
      </c>
      <c r="D147" s="45" t="s">
        <v>290</v>
      </c>
      <c r="E147" s="47" t="s">
        <v>34</v>
      </c>
      <c r="F147" s="47" t="s">
        <v>35</v>
      </c>
      <c r="G147" s="48">
        <v>10000</v>
      </c>
      <c r="H147" s="49">
        <v>0</v>
      </c>
      <c r="I147" s="49">
        <v>25</v>
      </c>
      <c r="J147" s="49">
        <f t="shared" si="57"/>
        <v>287</v>
      </c>
      <c r="K147" s="49">
        <f t="shared" si="39"/>
        <v>710</v>
      </c>
      <c r="L147" s="49">
        <f t="shared" si="61"/>
        <v>120</v>
      </c>
      <c r="M147" s="49">
        <f t="shared" si="59"/>
        <v>304</v>
      </c>
      <c r="N147" s="49">
        <f t="shared" si="60"/>
        <v>709</v>
      </c>
      <c r="O147" s="49">
        <v>0</v>
      </c>
      <c r="P147" s="49">
        <f t="shared" si="56"/>
        <v>2155</v>
      </c>
      <c r="Q147" s="49">
        <f t="shared" si="53"/>
        <v>616</v>
      </c>
      <c r="R147" s="49">
        <f t="shared" si="58"/>
        <v>1539</v>
      </c>
      <c r="S147" s="50">
        <f t="shared" si="42"/>
        <v>9384</v>
      </c>
      <c r="T147" s="51">
        <v>111</v>
      </c>
    </row>
    <row r="148" spans="1:20" s="8" customFormat="1" ht="47.25" thickBot="1" x14ac:dyDescent="0.4">
      <c r="A148" s="44" t="s">
        <v>308</v>
      </c>
      <c r="B148" s="45" t="s">
        <v>309</v>
      </c>
      <c r="C148" s="45" t="s">
        <v>286</v>
      </c>
      <c r="D148" s="45" t="s">
        <v>290</v>
      </c>
      <c r="E148" s="47" t="s">
        <v>34</v>
      </c>
      <c r="F148" s="47" t="s">
        <v>44</v>
      </c>
      <c r="G148" s="48">
        <v>10000</v>
      </c>
      <c r="H148" s="49">
        <v>0</v>
      </c>
      <c r="I148" s="49">
        <v>25</v>
      </c>
      <c r="J148" s="49">
        <f t="shared" si="57"/>
        <v>287</v>
      </c>
      <c r="K148" s="49">
        <f t="shared" ref="K148:K216" si="62">ROUNDUP(G148*7.1%,2)</f>
        <v>710</v>
      </c>
      <c r="L148" s="49">
        <f t="shared" si="61"/>
        <v>120</v>
      </c>
      <c r="M148" s="49">
        <f t="shared" si="59"/>
        <v>304</v>
      </c>
      <c r="N148" s="49">
        <f t="shared" si="60"/>
        <v>709</v>
      </c>
      <c r="O148" s="49">
        <v>0</v>
      </c>
      <c r="P148" s="49">
        <f t="shared" si="56"/>
        <v>2155</v>
      </c>
      <c r="Q148" s="49">
        <f t="shared" si="53"/>
        <v>616</v>
      </c>
      <c r="R148" s="49">
        <f t="shared" si="58"/>
        <v>1539</v>
      </c>
      <c r="S148" s="50">
        <f t="shared" si="42"/>
        <v>9384</v>
      </c>
      <c r="T148" s="51">
        <v>111</v>
      </c>
    </row>
    <row r="149" spans="1:20" s="8" customFormat="1" ht="47.25" thickBot="1" x14ac:dyDescent="0.4">
      <c r="A149" s="44" t="s">
        <v>313</v>
      </c>
      <c r="B149" s="56" t="s">
        <v>314</v>
      </c>
      <c r="C149" s="56" t="s">
        <v>286</v>
      </c>
      <c r="D149" s="56" t="s">
        <v>290</v>
      </c>
      <c r="E149" s="52" t="s">
        <v>34</v>
      </c>
      <c r="F149" s="52" t="s">
        <v>44</v>
      </c>
      <c r="G149" s="55">
        <v>10000</v>
      </c>
      <c r="H149" s="49">
        <v>0</v>
      </c>
      <c r="I149" s="49">
        <v>25</v>
      </c>
      <c r="J149" s="49">
        <f t="shared" si="57"/>
        <v>287</v>
      </c>
      <c r="K149" s="49">
        <f t="shared" si="62"/>
        <v>710</v>
      </c>
      <c r="L149" s="49">
        <f t="shared" si="61"/>
        <v>120</v>
      </c>
      <c r="M149" s="49">
        <f t="shared" si="59"/>
        <v>304</v>
      </c>
      <c r="N149" s="49">
        <f t="shared" si="60"/>
        <v>709</v>
      </c>
      <c r="O149" s="49">
        <v>0</v>
      </c>
      <c r="P149" s="49">
        <f t="shared" si="56"/>
        <v>2155</v>
      </c>
      <c r="Q149" s="49">
        <f t="shared" si="53"/>
        <v>616</v>
      </c>
      <c r="R149" s="49">
        <f t="shared" si="58"/>
        <v>1539</v>
      </c>
      <c r="S149" s="50">
        <f t="shared" si="42"/>
        <v>9384</v>
      </c>
      <c r="T149" s="51">
        <v>111</v>
      </c>
    </row>
    <row r="150" spans="1:20" s="8" customFormat="1" ht="47.25" thickBot="1" x14ac:dyDescent="0.4">
      <c r="A150" s="44" t="s">
        <v>315</v>
      </c>
      <c r="B150" s="45" t="s">
        <v>316</v>
      </c>
      <c r="C150" s="45" t="s">
        <v>286</v>
      </c>
      <c r="D150" s="45" t="s">
        <v>290</v>
      </c>
      <c r="E150" s="47" t="s">
        <v>34</v>
      </c>
      <c r="F150" s="47" t="s">
        <v>35</v>
      </c>
      <c r="G150" s="48">
        <v>15000</v>
      </c>
      <c r="H150" s="49">
        <v>0</v>
      </c>
      <c r="I150" s="49">
        <v>25</v>
      </c>
      <c r="J150" s="49">
        <f t="shared" si="57"/>
        <v>430.5</v>
      </c>
      <c r="K150" s="49">
        <f t="shared" si="62"/>
        <v>1065</v>
      </c>
      <c r="L150" s="49">
        <f t="shared" si="61"/>
        <v>180</v>
      </c>
      <c r="M150" s="49">
        <f t="shared" si="59"/>
        <v>456</v>
      </c>
      <c r="N150" s="49">
        <f t="shared" si="60"/>
        <v>1063.5</v>
      </c>
      <c r="O150" s="49">
        <v>0</v>
      </c>
      <c r="P150" s="49">
        <f t="shared" si="56"/>
        <v>3220</v>
      </c>
      <c r="Q150" s="49">
        <f t="shared" si="53"/>
        <v>911.5</v>
      </c>
      <c r="R150" s="49">
        <f t="shared" si="58"/>
        <v>2308.5</v>
      </c>
      <c r="S150" s="50">
        <f t="shared" si="42"/>
        <v>14088.5</v>
      </c>
      <c r="T150" s="51">
        <v>111</v>
      </c>
    </row>
    <row r="151" spans="1:20" s="8" customFormat="1" ht="47.25" thickBot="1" x14ac:dyDescent="0.4">
      <c r="A151" s="44" t="s">
        <v>317</v>
      </c>
      <c r="B151" s="45" t="s">
        <v>318</v>
      </c>
      <c r="C151" s="45" t="s">
        <v>286</v>
      </c>
      <c r="D151" s="45" t="s">
        <v>319</v>
      </c>
      <c r="E151" s="47" t="s">
        <v>29</v>
      </c>
      <c r="F151" s="47" t="s">
        <v>35</v>
      </c>
      <c r="G151" s="48">
        <v>13200</v>
      </c>
      <c r="H151" s="49">
        <v>0</v>
      </c>
      <c r="I151" s="49">
        <v>25</v>
      </c>
      <c r="J151" s="49">
        <f t="shared" si="57"/>
        <v>378.84</v>
      </c>
      <c r="K151" s="49">
        <f t="shared" si="62"/>
        <v>937.2</v>
      </c>
      <c r="L151" s="49">
        <f t="shared" si="61"/>
        <v>158.4</v>
      </c>
      <c r="M151" s="49">
        <f t="shared" si="59"/>
        <v>401.28</v>
      </c>
      <c r="N151" s="49">
        <f t="shared" si="60"/>
        <v>935.88000000000011</v>
      </c>
      <c r="O151" s="49">
        <v>0</v>
      </c>
      <c r="P151" s="49">
        <f t="shared" si="56"/>
        <v>2836.6000000000004</v>
      </c>
      <c r="Q151" s="49">
        <f t="shared" si="53"/>
        <v>805.12</v>
      </c>
      <c r="R151" s="49">
        <f t="shared" si="58"/>
        <v>2031.4800000000002</v>
      </c>
      <c r="S151" s="50">
        <f t="shared" si="42"/>
        <v>12394.88</v>
      </c>
      <c r="T151" s="51">
        <v>111</v>
      </c>
    </row>
    <row r="152" spans="1:20" s="8" customFormat="1" ht="47.25" thickBot="1" x14ac:dyDescent="0.4">
      <c r="A152" s="44" t="s">
        <v>320</v>
      </c>
      <c r="B152" s="45" t="s">
        <v>321</v>
      </c>
      <c r="C152" s="45" t="s">
        <v>286</v>
      </c>
      <c r="D152" s="45" t="s">
        <v>304</v>
      </c>
      <c r="E152" s="47" t="s">
        <v>29</v>
      </c>
      <c r="F152" s="47" t="s">
        <v>35</v>
      </c>
      <c r="G152" s="48">
        <v>10000</v>
      </c>
      <c r="H152" s="49">
        <v>0</v>
      </c>
      <c r="I152" s="49">
        <v>25</v>
      </c>
      <c r="J152" s="49">
        <f t="shared" si="57"/>
        <v>287</v>
      </c>
      <c r="K152" s="49">
        <f t="shared" si="62"/>
        <v>710</v>
      </c>
      <c r="L152" s="49">
        <f t="shared" si="61"/>
        <v>120</v>
      </c>
      <c r="M152" s="49">
        <f t="shared" si="59"/>
        <v>304</v>
      </c>
      <c r="N152" s="49">
        <f t="shared" si="60"/>
        <v>709</v>
      </c>
      <c r="O152" s="49">
        <v>0</v>
      </c>
      <c r="P152" s="49">
        <f t="shared" si="56"/>
        <v>2155</v>
      </c>
      <c r="Q152" s="49">
        <f t="shared" ref="Q152:Q182" si="63">ROUNDUP(H152+I152+J152+M152+O152,2)</f>
        <v>616</v>
      </c>
      <c r="R152" s="49">
        <f t="shared" si="58"/>
        <v>1539</v>
      </c>
      <c r="S152" s="50">
        <f t="shared" si="42"/>
        <v>9384</v>
      </c>
      <c r="T152" s="51">
        <v>111</v>
      </c>
    </row>
    <row r="153" spans="1:20" s="8" customFormat="1" ht="47.25" thickBot="1" x14ac:dyDescent="0.4">
      <c r="A153" s="44" t="s">
        <v>322</v>
      </c>
      <c r="B153" s="45" t="s">
        <v>323</v>
      </c>
      <c r="C153" s="45" t="s">
        <v>286</v>
      </c>
      <c r="D153" s="45" t="s">
        <v>290</v>
      </c>
      <c r="E153" s="47" t="s">
        <v>34</v>
      </c>
      <c r="F153" s="47" t="s">
        <v>35</v>
      </c>
      <c r="G153" s="48">
        <v>15000</v>
      </c>
      <c r="H153" s="49">
        <v>0</v>
      </c>
      <c r="I153" s="49">
        <v>25</v>
      </c>
      <c r="J153" s="49">
        <f t="shared" si="57"/>
        <v>430.5</v>
      </c>
      <c r="K153" s="49">
        <f t="shared" si="62"/>
        <v>1065</v>
      </c>
      <c r="L153" s="49">
        <f t="shared" si="61"/>
        <v>180</v>
      </c>
      <c r="M153" s="49">
        <f t="shared" si="59"/>
        <v>456</v>
      </c>
      <c r="N153" s="49">
        <f t="shared" si="60"/>
        <v>1063.5</v>
      </c>
      <c r="O153" s="49">
        <v>939</v>
      </c>
      <c r="P153" s="49">
        <f t="shared" si="56"/>
        <v>4159</v>
      </c>
      <c r="Q153" s="49">
        <f t="shared" si="63"/>
        <v>1850.5</v>
      </c>
      <c r="R153" s="49">
        <f t="shared" si="58"/>
        <v>2308.5</v>
      </c>
      <c r="S153" s="50">
        <f t="shared" si="42"/>
        <v>13149.5</v>
      </c>
      <c r="T153" s="51">
        <v>111</v>
      </c>
    </row>
    <row r="154" spans="1:20" s="8" customFormat="1" ht="47.25" thickBot="1" x14ac:dyDescent="0.4">
      <c r="A154" s="44" t="s">
        <v>324</v>
      </c>
      <c r="B154" s="45" t="s">
        <v>325</v>
      </c>
      <c r="C154" s="45" t="s">
        <v>286</v>
      </c>
      <c r="D154" s="45" t="s">
        <v>326</v>
      </c>
      <c r="E154" s="47" t="s">
        <v>34</v>
      </c>
      <c r="F154" s="47" t="s">
        <v>35</v>
      </c>
      <c r="G154" s="48">
        <v>13200</v>
      </c>
      <c r="H154" s="49">
        <v>0</v>
      </c>
      <c r="I154" s="49">
        <v>25</v>
      </c>
      <c r="J154" s="49">
        <f t="shared" si="57"/>
        <v>378.84</v>
      </c>
      <c r="K154" s="49">
        <f t="shared" si="62"/>
        <v>937.2</v>
      </c>
      <c r="L154" s="49">
        <f t="shared" si="61"/>
        <v>158.4</v>
      </c>
      <c r="M154" s="49">
        <f t="shared" si="59"/>
        <v>401.28</v>
      </c>
      <c r="N154" s="49">
        <f t="shared" si="60"/>
        <v>935.88000000000011</v>
      </c>
      <c r="O154" s="49">
        <v>1715.46</v>
      </c>
      <c r="P154" s="49">
        <f t="shared" si="56"/>
        <v>4552.0600000000004</v>
      </c>
      <c r="Q154" s="49">
        <f t="shared" si="63"/>
        <v>2520.58</v>
      </c>
      <c r="R154" s="49">
        <f t="shared" si="58"/>
        <v>2031.4800000000002</v>
      </c>
      <c r="S154" s="50">
        <f t="shared" si="42"/>
        <v>10679.42</v>
      </c>
      <c r="T154" s="51">
        <v>111</v>
      </c>
    </row>
    <row r="155" spans="1:20" s="8" customFormat="1" ht="47.25" thickBot="1" x14ac:dyDescent="0.4">
      <c r="A155" s="44" t="s">
        <v>327</v>
      </c>
      <c r="B155" s="45" t="s">
        <v>328</v>
      </c>
      <c r="C155" s="45" t="s">
        <v>286</v>
      </c>
      <c r="D155" s="45" t="s">
        <v>299</v>
      </c>
      <c r="E155" s="47" t="s">
        <v>34</v>
      </c>
      <c r="F155" s="47" t="s">
        <v>35</v>
      </c>
      <c r="G155" s="48">
        <v>15000</v>
      </c>
      <c r="H155" s="49">
        <v>0</v>
      </c>
      <c r="I155" s="49">
        <v>25</v>
      </c>
      <c r="J155" s="49">
        <f t="shared" si="57"/>
        <v>430.5</v>
      </c>
      <c r="K155" s="49">
        <f t="shared" si="62"/>
        <v>1065</v>
      </c>
      <c r="L155" s="49">
        <f t="shared" si="61"/>
        <v>180</v>
      </c>
      <c r="M155" s="49">
        <f t="shared" si="59"/>
        <v>456</v>
      </c>
      <c r="N155" s="49">
        <f t="shared" si="60"/>
        <v>1063.5</v>
      </c>
      <c r="O155" s="49">
        <v>0</v>
      </c>
      <c r="P155" s="49">
        <f t="shared" si="56"/>
        <v>3220</v>
      </c>
      <c r="Q155" s="49">
        <f t="shared" si="63"/>
        <v>911.5</v>
      </c>
      <c r="R155" s="49">
        <f t="shared" si="58"/>
        <v>2308.5</v>
      </c>
      <c r="S155" s="50">
        <f t="shared" si="42"/>
        <v>14088.5</v>
      </c>
      <c r="T155" s="51">
        <v>111</v>
      </c>
    </row>
    <row r="156" spans="1:20" s="8" customFormat="1" ht="47.25" thickBot="1" x14ac:dyDescent="0.4">
      <c r="A156" s="44" t="s">
        <v>329</v>
      </c>
      <c r="B156" s="45" t="s">
        <v>330</v>
      </c>
      <c r="C156" s="45" t="s">
        <v>286</v>
      </c>
      <c r="D156" s="45" t="s">
        <v>299</v>
      </c>
      <c r="E156" s="47" t="s">
        <v>34</v>
      </c>
      <c r="F156" s="47" t="s">
        <v>35</v>
      </c>
      <c r="G156" s="48">
        <v>18958.5</v>
      </c>
      <c r="H156" s="49">
        <v>0</v>
      </c>
      <c r="I156" s="49">
        <v>25</v>
      </c>
      <c r="J156" s="49">
        <f t="shared" si="57"/>
        <v>544.11</v>
      </c>
      <c r="K156" s="49">
        <f t="shared" si="62"/>
        <v>1346.06</v>
      </c>
      <c r="L156" s="49">
        <f t="shared" si="61"/>
        <v>227.50200000000001</v>
      </c>
      <c r="M156" s="49">
        <f t="shared" si="59"/>
        <v>576.33839999999998</v>
      </c>
      <c r="N156" s="49">
        <f t="shared" si="60"/>
        <v>1344.1576500000001</v>
      </c>
      <c r="O156" s="49">
        <v>0</v>
      </c>
      <c r="P156" s="49">
        <f t="shared" si="56"/>
        <v>4063.1680500000002</v>
      </c>
      <c r="Q156" s="49">
        <f t="shared" si="63"/>
        <v>1145.45</v>
      </c>
      <c r="R156" s="49">
        <f t="shared" si="58"/>
        <v>2917.71965</v>
      </c>
      <c r="S156" s="50">
        <f t="shared" si="42"/>
        <v>17813.05</v>
      </c>
      <c r="T156" s="51">
        <v>111</v>
      </c>
    </row>
    <row r="157" spans="1:20" s="8" customFormat="1" ht="47.25" thickBot="1" x14ac:dyDescent="0.4">
      <c r="A157" s="44" t="s">
        <v>331</v>
      </c>
      <c r="B157" s="45" t="s">
        <v>332</v>
      </c>
      <c r="C157" s="45" t="s">
        <v>286</v>
      </c>
      <c r="D157" s="45" t="s">
        <v>290</v>
      </c>
      <c r="E157" s="47" t="s">
        <v>34</v>
      </c>
      <c r="F157" s="47" t="s">
        <v>35</v>
      </c>
      <c r="G157" s="48">
        <v>15000</v>
      </c>
      <c r="H157" s="49">
        <v>0</v>
      </c>
      <c r="I157" s="49">
        <v>25</v>
      </c>
      <c r="J157" s="49">
        <f t="shared" si="57"/>
        <v>430.5</v>
      </c>
      <c r="K157" s="49">
        <f t="shared" si="62"/>
        <v>1065</v>
      </c>
      <c r="L157" s="49">
        <f t="shared" si="61"/>
        <v>180</v>
      </c>
      <c r="M157" s="49">
        <f t="shared" si="59"/>
        <v>456</v>
      </c>
      <c r="N157" s="49">
        <f t="shared" si="60"/>
        <v>1063.5</v>
      </c>
      <c r="O157" s="49">
        <v>0</v>
      </c>
      <c r="P157" s="49">
        <f t="shared" si="56"/>
        <v>3220</v>
      </c>
      <c r="Q157" s="49">
        <f t="shared" si="63"/>
        <v>911.5</v>
      </c>
      <c r="R157" s="49">
        <f t="shared" si="58"/>
        <v>2308.5</v>
      </c>
      <c r="S157" s="50">
        <f t="shared" si="42"/>
        <v>14088.5</v>
      </c>
      <c r="T157" s="51">
        <v>111</v>
      </c>
    </row>
    <row r="158" spans="1:20" s="8" customFormat="1" ht="47.25" thickBot="1" x14ac:dyDescent="0.4">
      <c r="A158" s="44" t="s">
        <v>333</v>
      </c>
      <c r="B158" s="45" t="s">
        <v>334</v>
      </c>
      <c r="C158" s="45" t="s">
        <v>286</v>
      </c>
      <c r="D158" s="45" t="s">
        <v>290</v>
      </c>
      <c r="E158" s="47" t="s">
        <v>29</v>
      </c>
      <c r="F158" s="47" t="s">
        <v>35</v>
      </c>
      <c r="G158" s="48">
        <v>10000</v>
      </c>
      <c r="H158" s="49">
        <v>0</v>
      </c>
      <c r="I158" s="49">
        <v>25</v>
      </c>
      <c r="J158" s="49">
        <f t="shared" si="57"/>
        <v>287</v>
      </c>
      <c r="K158" s="49">
        <f t="shared" si="62"/>
        <v>710</v>
      </c>
      <c r="L158" s="49">
        <f t="shared" si="61"/>
        <v>120</v>
      </c>
      <c r="M158" s="49">
        <f t="shared" si="59"/>
        <v>304</v>
      </c>
      <c r="N158" s="49">
        <f t="shared" si="60"/>
        <v>709</v>
      </c>
      <c r="O158" s="49">
        <v>0</v>
      </c>
      <c r="P158" s="49">
        <f t="shared" si="56"/>
        <v>2155</v>
      </c>
      <c r="Q158" s="49">
        <f t="shared" si="63"/>
        <v>616</v>
      </c>
      <c r="R158" s="49">
        <f t="shared" si="58"/>
        <v>1539</v>
      </c>
      <c r="S158" s="50">
        <f t="shared" si="42"/>
        <v>9384</v>
      </c>
      <c r="T158" s="51">
        <v>111</v>
      </c>
    </row>
    <row r="159" spans="1:20" s="8" customFormat="1" ht="43.5" customHeight="1" thickBot="1" x14ac:dyDescent="0.4">
      <c r="A159" s="44" t="s">
        <v>335</v>
      </c>
      <c r="B159" s="45" t="s">
        <v>336</v>
      </c>
      <c r="C159" s="45" t="s">
        <v>286</v>
      </c>
      <c r="D159" s="45" t="s">
        <v>299</v>
      </c>
      <c r="E159" s="47" t="s">
        <v>34</v>
      </c>
      <c r="F159" s="47" t="s">
        <v>35</v>
      </c>
      <c r="G159" s="48">
        <v>15000</v>
      </c>
      <c r="H159" s="49">
        <v>0</v>
      </c>
      <c r="I159" s="49">
        <v>25</v>
      </c>
      <c r="J159" s="49">
        <f t="shared" si="57"/>
        <v>430.5</v>
      </c>
      <c r="K159" s="49">
        <f t="shared" si="62"/>
        <v>1065</v>
      </c>
      <c r="L159" s="49">
        <f t="shared" si="61"/>
        <v>180</v>
      </c>
      <c r="M159" s="49">
        <f t="shared" si="59"/>
        <v>456</v>
      </c>
      <c r="N159" s="49">
        <f t="shared" si="60"/>
        <v>1063.5</v>
      </c>
      <c r="O159" s="49">
        <v>0</v>
      </c>
      <c r="P159" s="49">
        <f t="shared" si="56"/>
        <v>3220</v>
      </c>
      <c r="Q159" s="49">
        <f t="shared" si="63"/>
        <v>911.5</v>
      </c>
      <c r="R159" s="49">
        <f t="shared" si="58"/>
        <v>2308.5</v>
      </c>
      <c r="S159" s="50">
        <f t="shared" si="42"/>
        <v>14088.5</v>
      </c>
      <c r="T159" s="51">
        <v>111</v>
      </c>
    </row>
    <row r="160" spans="1:20" s="8" customFormat="1" ht="47.25" thickBot="1" x14ac:dyDescent="0.4">
      <c r="A160" s="44" t="s">
        <v>908</v>
      </c>
      <c r="B160" s="45" t="s">
        <v>909</v>
      </c>
      <c r="C160" s="45" t="s">
        <v>286</v>
      </c>
      <c r="D160" s="45" t="s">
        <v>290</v>
      </c>
      <c r="E160" s="47" t="s">
        <v>34</v>
      </c>
      <c r="F160" s="47" t="s">
        <v>35</v>
      </c>
      <c r="G160" s="48">
        <v>15000</v>
      </c>
      <c r="H160" s="49">
        <v>0</v>
      </c>
      <c r="I160" s="49">
        <v>25</v>
      </c>
      <c r="J160" s="49">
        <f>ROUNDUP(G160*2.87%,2)</f>
        <v>430.5</v>
      </c>
      <c r="K160" s="49">
        <f>ROUNDUP(G160*7.1%,2)</f>
        <v>1065</v>
      </c>
      <c r="L160" s="49">
        <f>+G160*1.2%</f>
        <v>180</v>
      </c>
      <c r="M160" s="49">
        <f>+G160*3.04%</f>
        <v>456</v>
      </c>
      <c r="N160" s="49">
        <f>+G160*7.09%</f>
        <v>1063.5</v>
      </c>
      <c r="O160" s="49">
        <v>0</v>
      </c>
      <c r="P160" s="49">
        <f t="shared" si="56"/>
        <v>3220</v>
      </c>
      <c r="Q160" s="49">
        <f t="shared" si="63"/>
        <v>911.5</v>
      </c>
      <c r="R160" s="49">
        <f>+K160+L160+N160</f>
        <v>2308.5</v>
      </c>
      <c r="S160" s="50">
        <f t="shared" ref="S160:S222" si="64">ROUNDUP(G160-Q160,2)</f>
        <v>14088.5</v>
      </c>
      <c r="T160" s="51">
        <v>111</v>
      </c>
    </row>
    <row r="161" spans="1:20" s="8" customFormat="1" ht="47.25" thickBot="1" x14ac:dyDescent="0.4">
      <c r="A161" s="44" t="s">
        <v>337</v>
      </c>
      <c r="B161" s="45" t="s">
        <v>338</v>
      </c>
      <c r="C161" s="45" t="s">
        <v>286</v>
      </c>
      <c r="D161" s="45" t="s">
        <v>290</v>
      </c>
      <c r="E161" s="47" t="s">
        <v>29</v>
      </c>
      <c r="F161" s="47" t="s">
        <v>35</v>
      </c>
      <c r="G161" s="48">
        <v>10000</v>
      </c>
      <c r="H161" s="49">
        <v>0</v>
      </c>
      <c r="I161" s="49">
        <v>25</v>
      </c>
      <c r="J161" s="49">
        <f t="shared" si="57"/>
        <v>287</v>
      </c>
      <c r="K161" s="49">
        <f t="shared" si="62"/>
        <v>710</v>
      </c>
      <c r="L161" s="49">
        <f t="shared" si="61"/>
        <v>120</v>
      </c>
      <c r="M161" s="49">
        <f t="shared" si="59"/>
        <v>304</v>
      </c>
      <c r="N161" s="49">
        <f t="shared" si="60"/>
        <v>709</v>
      </c>
      <c r="O161" s="49">
        <v>0</v>
      </c>
      <c r="P161" s="49">
        <f t="shared" si="56"/>
        <v>2155</v>
      </c>
      <c r="Q161" s="49">
        <f t="shared" si="63"/>
        <v>616</v>
      </c>
      <c r="R161" s="49">
        <f t="shared" si="58"/>
        <v>1539</v>
      </c>
      <c r="S161" s="50">
        <f t="shared" si="64"/>
        <v>9384</v>
      </c>
      <c r="T161" s="51">
        <v>111</v>
      </c>
    </row>
    <row r="162" spans="1:20" s="8" customFormat="1" ht="47.25" thickBot="1" x14ac:dyDescent="0.4">
      <c r="A162" s="44" t="s">
        <v>339</v>
      </c>
      <c r="B162" s="45" t="s">
        <v>758</v>
      </c>
      <c r="C162" s="45" t="s">
        <v>286</v>
      </c>
      <c r="D162" s="45" t="s">
        <v>290</v>
      </c>
      <c r="E162" s="47" t="s">
        <v>34</v>
      </c>
      <c r="F162" s="47" t="s">
        <v>35</v>
      </c>
      <c r="G162" s="48">
        <v>10000</v>
      </c>
      <c r="H162" s="49">
        <v>0</v>
      </c>
      <c r="I162" s="49">
        <v>25</v>
      </c>
      <c r="J162" s="49">
        <f t="shared" si="57"/>
        <v>287</v>
      </c>
      <c r="K162" s="49">
        <f t="shared" si="62"/>
        <v>710</v>
      </c>
      <c r="L162" s="49">
        <f t="shared" si="61"/>
        <v>120</v>
      </c>
      <c r="M162" s="49">
        <f t="shared" si="59"/>
        <v>304</v>
      </c>
      <c r="N162" s="49">
        <f t="shared" si="60"/>
        <v>709</v>
      </c>
      <c r="O162" s="49">
        <v>0</v>
      </c>
      <c r="P162" s="49">
        <f t="shared" ref="P162:P195" si="65">+H162+I162+J162+K162+L162+M162+N162+O162</f>
        <v>2155</v>
      </c>
      <c r="Q162" s="49">
        <f t="shared" si="63"/>
        <v>616</v>
      </c>
      <c r="R162" s="49">
        <f t="shared" si="58"/>
        <v>1539</v>
      </c>
      <c r="S162" s="50">
        <f t="shared" si="64"/>
        <v>9384</v>
      </c>
      <c r="T162" s="51">
        <v>111</v>
      </c>
    </row>
    <row r="163" spans="1:20" s="8" customFormat="1" ht="47.25" thickBot="1" x14ac:dyDescent="0.4">
      <c r="A163" s="44" t="s">
        <v>340</v>
      </c>
      <c r="B163" s="45" t="s">
        <v>341</v>
      </c>
      <c r="C163" s="45" t="s">
        <v>286</v>
      </c>
      <c r="D163" s="45" t="s">
        <v>290</v>
      </c>
      <c r="E163" s="47" t="s">
        <v>34</v>
      </c>
      <c r="F163" s="47" t="s">
        <v>35</v>
      </c>
      <c r="G163" s="48">
        <v>10000</v>
      </c>
      <c r="H163" s="49">
        <v>0</v>
      </c>
      <c r="I163" s="49">
        <v>25</v>
      </c>
      <c r="J163" s="49">
        <f t="shared" si="57"/>
        <v>287</v>
      </c>
      <c r="K163" s="49">
        <f t="shared" si="62"/>
        <v>710</v>
      </c>
      <c r="L163" s="49">
        <f t="shared" si="61"/>
        <v>120</v>
      </c>
      <c r="M163" s="49">
        <f t="shared" si="59"/>
        <v>304</v>
      </c>
      <c r="N163" s="49">
        <f t="shared" si="60"/>
        <v>709</v>
      </c>
      <c r="O163" s="49">
        <v>0</v>
      </c>
      <c r="P163" s="49">
        <f t="shared" si="65"/>
        <v>2155</v>
      </c>
      <c r="Q163" s="49">
        <f t="shared" si="63"/>
        <v>616</v>
      </c>
      <c r="R163" s="49">
        <f t="shared" si="58"/>
        <v>1539</v>
      </c>
      <c r="S163" s="50">
        <f t="shared" si="64"/>
        <v>9384</v>
      </c>
      <c r="T163" s="51">
        <v>111</v>
      </c>
    </row>
    <row r="164" spans="1:20" s="8" customFormat="1" ht="47.25" thickBot="1" x14ac:dyDescent="0.4">
      <c r="A164" s="44" t="s">
        <v>342</v>
      </c>
      <c r="B164" s="45" t="s">
        <v>343</v>
      </c>
      <c r="C164" s="45" t="s">
        <v>286</v>
      </c>
      <c r="D164" s="45" t="s">
        <v>299</v>
      </c>
      <c r="E164" s="47" t="s">
        <v>34</v>
      </c>
      <c r="F164" s="47" t="s">
        <v>35</v>
      </c>
      <c r="G164" s="48">
        <v>10000</v>
      </c>
      <c r="H164" s="49">
        <v>0</v>
      </c>
      <c r="I164" s="49">
        <v>25</v>
      </c>
      <c r="J164" s="49">
        <f t="shared" si="57"/>
        <v>287</v>
      </c>
      <c r="K164" s="49">
        <f t="shared" si="62"/>
        <v>710</v>
      </c>
      <c r="L164" s="49">
        <f t="shared" si="61"/>
        <v>120</v>
      </c>
      <c r="M164" s="49">
        <f t="shared" si="59"/>
        <v>304</v>
      </c>
      <c r="N164" s="49">
        <f t="shared" si="60"/>
        <v>709</v>
      </c>
      <c r="O164" s="49">
        <v>0</v>
      </c>
      <c r="P164" s="49">
        <f t="shared" si="65"/>
        <v>2155</v>
      </c>
      <c r="Q164" s="49">
        <f t="shared" si="63"/>
        <v>616</v>
      </c>
      <c r="R164" s="49">
        <f t="shared" si="58"/>
        <v>1539</v>
      </c>
      <c r="S164" s="50">
        <f t="shared" si="64"/>
        <v>9384</v>
      </c>
      <c r="T164" s="51">
        <v>111</v>
      </c>
    </row>
    <row r="165" spans="1:20" s="8" customFormat="1" ht="47.25" thickBot="1" x14ac:dyDescent="0.4">
      <c r="A165" s="44" t="s">
        <v>971</v>
      </c>
      <c r="B165" s="45" t="s">
        <v>972</v>
      </c>
      <c r="C165" s="45" t="s">
        <v>286</v>
      </c>
      <c r="D165" s="45" t="s">
        <v>973</v>
      </c>
      <c r="E165" s="47" t="s">
        <v>29</v>
      </c>
      <c r="F165" s="47" t="s">
        <v>35</v>
      </c>
      <c r="G165" s="48">
        <v>12000</v>
      </c>
      <c r="H165" s="49">
        <v>0</v>
      </c>
      <c r="I165" s="49">
        <v>25</v>
      </c>
      <c r="J165" s="49">
        <f t="shared" ref="J165" si="66">ROUNDUP(G165*2.87%,2)</f>
        <v>344.4</v>
      </c>
      <c r="K165" s="49">
        <f t="shared" ref="K165" si="67">ROUNDUP(G165*7.1%,2)</f>
        <v>852</v>
      </c>
      <c r="L165" s="49">
        <f t="shared" ref="L165" si="68">+G165*1.2%</f>
        <v>144</v>
      </c>
      <c r="M165" s="49">
        <f t="shared" ref="M165" si="69">+G165*3.04%</f>
        <v>364.8</v>
      </c>
      <c r="N165" s="49">
        <f t="shared" ref="N165" si="70">+G165*7.09%</f>
        <v>850.80000000000007</v>
      </c>
      <c r="O165" s="49">
        <v>0</v>
      </c>
      <c r="P165" s="49">
        <f t="shared" ref="P165" si="71">+H165+I165+J165+K165+L165+M165+N165+O165</f>
        <v>2581</v>
      </c>
      <c r="Q165" s="49">
        <f t="shared" si="63"/>
        <v>734.2</v>
      </c>
      <c r="R165" s="49">
        <f t="shared" ref="R165" si="72">+K165+L165+N165</f>
        <v>1846.8000000000002</v>
      </c>
      <c r="S165" s="50">
        <f t="shared" si="64"/>
        <v>11265.8</v>
      </c>
      <c r="T165" s="51">
        <v>111</v>
      </c>
    </row>
    <row r="166" spans="1:20" s="8" customFormat="1" ht="47.25" thickBot="1" x14ac:dyDescent="0.4">
      <c r="A166" s="44" t="s">
        <v>344</v>
      </c>
      <c r="B166" s="45" t="s">
        <v>345</v>
      </c>
      <c r="C166" s="45" t="s">
        <v>286</v>
      </c>
      <c r="D166" s="45" t="s">
        <v>290</v>
      </c>
      <c r="E166" s="47" t="s">
        <v>34</v>
      </c>
      <c r="F166" s="47" t="s">
        <v>35</v>
      </c>
      <c r="G166" s="48">
        <v>13000</v>
      </c>
      <c r="H166" s="49">
        <v>0</v>
      </c>
      <c r="I166" s="49">
        <v>25</v>
      </c>
      <c r="J166" s="49">
        <f t="shared" si="57"/>
        <v>373.1</v>
      </c>
      <c r="K166" s="49">
        <f t="shared" si="62"/>
        <v>923</v>
      </c>
      <c r="L166" s="49">
        <f t="shared" si="61"/>
        <v>156</v>
      </c>
      <c r="M166" s="49">
        <f t="shared" si="59"/>
        <v>395.2</v>
      </c>
      <c r="N166" s="49">
        <f t="shared" si="60"/>
        <v>921.7</v>
      </c>
      <c r="O166" s="49">
        <v>1715.46</v>
      </c>
      <c r="P166" s="49">
        <f t="shared" si="65"/>
        <v>4509.46</v>
      </c>
      <c r="Q166" s="49">
        <f t="shared" si="63"/>
        <v>2508.7600000000002</v>
      </c>
      <c r="R166" s="49">
        <f t="shared" si="58"/>
        <v>2000.7</v>
      </c>
      <c r="S166" s="50">
        <f t="shared" si="64"/>
        <v>10491.24</v>
      </c>
      <c r="T166" s="51">
        <v>111</v>
      </c>
    </row>
    <row r="167" spans="1:20" s="8" customFormat="1" ht="47.25" thickBot="1" x14ac:dyDescent="0.4">
      <c r="A167" s="44" t="s">
        <v>346</v>
      </c>
      <c r="B167" s="45" t="s">
        <v>347</v>
      </c>
      <c r="C167" s="45" t="s">
        <v>286</v>
      </c>
      <c r="D167" s="45" t="s">
        <v>51</v>
      </c>
      <c r="E167" s="47" t="s">
        <v>29</v>
      </c>
      <c r="F167" s="47" t="s">
        <v>35</v>
      </c>
      <c r="G167" s="48">
        <v>25000</v>
      </c>
      <c r="H167" s="49">
        <v>0</v>
      </c>
      <c r="I167" s="49">
        <v>25</v>
      </c>
      <c r="J167" s="49">
        <f t="shared" si="57"/>
        <v>717.5</v>
      </c>
      <c r="K167" s="49">
        <f t="shared" si="62"/>
        <v>1775</v>
      </c>
      <c r="L167" s="49">
        <f t="shared" si="61"/>
        <v>300</v>
      </c>
      <c r="M167" s="49">
        <f t="shared" si="59"/>
        <v>760</v>
      </c>
      <c r="N167" s="49">
        <f t="shared" si="60"/>
        <v>1772.5000000000002</v>
      </c>
      <c r="O167" s="49">
        <v>1715.46</v>
      </c>
      <c r="P167" s="49">
        <f t="shared" si="65"/>
        <v>7065.46</v>
      </c>
      <c r="Q167" s="49">
        <f t="shared" si="63"/>
        <v>3217.96</v>
      </c>
      <c r="R167" s="49">
        <f t="shared" si="58"/>
        <v>3847.5</v>
      </c>
      <c r="S167" s="50">
        <f t="shared" si="64"/>
        <v>21782.04</v>
      </c>
      <c r="T167" s="51">
        <v>111</v>
      </c>
    </row>
    <row r="168" spans="1:20" s="8" customFormat="1" ht="47.25" thickBot="1" x14ac:dyDescent="0.4">
      <c r="A168" s="44" t="s">
        <v>348</v>
      </c>
      <c r="B168" s="45" t="s">
        <v>349</v>
      </c>
      <c r="C168" s="45" t="s">
        <v>286</v>
      </c>
      <c r="D168" s="45" t="s">
        <v>307</v>
      </c>
      <c r="E168" s="47" t="s">
        <v>29</v>
      </c>
      <c r="F168" s="47" t="s">
        <v>35</v>
      </c>
      <c r="G168" s="48">
        <v>30000</v>
      </c>
      <c r="H168" s="49">
        <v>0</v>
      </c>
      <c r="I168" s="49">
        <v>25</v>
      </c>
      <c r="J168" s="49">
        <f t="shared" si="57"/>
        <v>861</v>
      </c>
      <c r="K168" s="49">
        <f t="shared" si="62"/>
        <v>2130</v>
      </c>
      <c r="L168" s="49">
        <f t="shared" si="61"/>
        <v>360</v>
      </c>
      <c r="M168" s="49">
        <f t="shared" si="59"/>
        <v>912</v>
      </c>
      <c r="N168" s="49">
        <f t="shared" si="60"/>
        <v>2127</v>
      </c>
      <c r="O168" s="49">
        <v>0</v>
      </c>
      <c r="P168" s="49">
        <f t="shared" si="65"/>
        <v>6415</v>
      </c>
      <c r="Q168" s="49">
        <f t="shared" si="63"/>
        <v>1798</v>
      </c>
      <c r="R168" s="49">
        <f t="shared" si="58"/>
        <v>4617</v>
      </c>
      <c r="S168" s="50">
        <f t="shared" si="64"/>
        <v>28202</v>
      </c>
      <c r="T168" s="51">
        <v>111</v>
      </c>
    </row>
    <row r="169" spans="1:20" s="8" customFormat="1" ht="47.25" thickBot="1" x14ac:dyDescent="0.4">
      <c r="A169" s="44" t="s">
        <v>350</v>
      </c>
      <c r="B169" s="45" t="s">
        <v>351</v>
      </c>
      <c r="C169" s="45" t="s">
        <v>286</v>
      </c>
      <c r="D169" s="45" t="s">
        <v>290</v>
      </c>
      <c r="E169" s="47" t="s">
        <v>34</v>
      </c>
      <c r="F169" s="47" t="s">
        <v>35</v>
      </c>
      <c r="G169" s="48">
        <v>12000</v>
      </c>
      <c r="H169" s="49">
        <v>0</v>
      </c>
      <c r="I169" s="49">
        <v>25</v>
      </c>
      <c r="J169" s="49">
        <f>ROUNDUP(G169*2.87%,2)</f>
        <v>344.4</v>
      </c>
      <c r="K169" s="49">
        <f t="shared" si="62"/>
        <v>852</v>
      </c>
      <c r="L169" s="49">
        <f>+G169*1.2%</f>
        <v>144</v>
      </c>
      <c r="M169" s="49">
        <f>+G169*3.04%</f>
        <v>364.8</v>
      </c>
      <c r="N169" s="49">
        <f>+G169*7.09%</f>
        <v>850.80000000000007</v>
      </c>
      <c r="O169" s="49">
        <v>0</v>
      </c>
      <c r="P169" s="49">
        <f t="shared" si="65"/>
        <v>2581</v>
      </c>
      <c r="Q169" s="49">
        <f t="shared" si="63"/>
        <v>734.2</v>
      </c>
      <c r="R169" s="49">
        <f>+K169+L169+N169</f>
        <v>1846.8000000000002</v>
      </c>
      <c r="S169" s="50">
        <f t="shared" si="64"/>
        <v>11265.8</v>
      </c>
      <c r="T169" s="51">
        <v>111</v>
      </c>
    </row>
    <row r="170" spans="1:20" s="8" customFormat="1" ht="47.25" thickBot="1" x14ac:dyDescent="0.4">
      <c r="A170" s="44" t="s">
        <v>869</v>
      </c>
      <c r="B170" s="45" t="s">
        <v>870</v>
      </c>
      <c r="C170" s="45" t="s">
        <v>286</v>
      </c>
      <c r="D170" s="45" t="s">
        <v>290</v>
      </c>
      <c r="E170" s="47" t="s">
        <v>34</v>
      </c>
      <c r="F170" s="47" t="s">
        <v>35</v>
      </c>
      <c r="G170" s="48">
        <v>12000</v>
      </c>
      <c r="H170" s="49">
        <v>0</v>
      </c>
      <c r="I170" s="49">
        <v>25</v>
      </c>
      <c r="J170" s="49">
        <f t="shared" si="57"/>
        <v>344.4</v>
      </c>
      <c r="K170" s="49">
        <f t="shared" si="62"/>
        <v>852</v>
      </c>
      <c r="L170" s="49">
        <f t="shared" si="61"/>
        <v>144</v>
      </c>
      <c r="M170" s="49">
        <f t="shared" si="59"/>
        <v>364.8</v>
      </c>
      <c r="N170" s="49">
        <f t="shared" si="60"/>
        <v>850.80000000000007</v>
      </c>
      <c r="O170" s="49">
        <v>0</v>
      </c>
      <c r="P170" s="49">
        <f t="shared" si="65"/>
        <v>2581</v>
      </c>
      <c r="Q170" s="49">
        <f t="shared" si="63"/>
        <v>734.2</v>
      </c>
      <c r="R170" s="49">
        <f t="shared" si="58"/>
        <v>1846.8000000000002</v>
      </c>
      <c r="S170" s="50">
        <f t="shared" si="64"/>
        <v>11265.8</v>
      </c>
      <c r="T170" s="51">
        <v>111</v>
      </c>
    </row>
    <row r="171" spans="1:20" s="8" customFormat="1" ht="47.25" thickBot="1" x14ac:dyDescent="0.4">
      <c r="A171" s="44" t="s">
        <v>353</v>
      </c>
      <c r="B171" s="45" t="s">
        <v>354</v>
      </c>
      <c r="C171" s="45" t="s">
        <v>352</v>
      </c>
      <c r="D171" s="45" t="s">
        <v>54</v>
      </c>
      <c r="E171" s="47" t="s">
        <v>34</v>
      </c>
      <c r="F171" s="47" t="s">
        <v>35</v>
      </c>
      <c r="G171" s="48">
        <v>25000</v>
      </c>
      <c r="H171" s="49">
        <v>0</v>
      </c>
      <c r="I171" s="49">
        <v>25</v>
      </c>
      <c r="J171" s="49">
        <f t="shared" si="57"/>
        <v>717.5</v>
      </c>
      <c r="K171" s="49">
        <f t="shared" si="62"/>
        <v>1775</v>
      </c>
      <c r="L171" s="49">
        <f t="shared" si="61"/>
        <v>300</v>
      </c>
      <c r="M171" s="49">
        <f t="shared" si="59"/>
        <v>760</v>
      </c>
      <c r="N171" s="49">
        <f t="shared" si="60"/>
        <v>1772.5000000000002</v>
      </c>
      <c r="O171" s="49">
        <v>0</v>
      </c>
      <c r="P171" s="49">
        <f t="shared" si="65"/>
        <v>5350</v>
      </c>
      <c r="Q171" s="49">
        <f t="shared" si="63"/>
        <v>1502.5</v>
      </c>
      <c r="R171" s="49">
        <f t="shared" si="58"/>
        <v>3847.5</v>
      </c>
      <c r="S171" s="50">
        <f t="shared" si="64"/>
        <v>23497.5</v>
      </c>
      <c r="T171" s="51">
        <v>111</v>
      </c>
    </row>
    <row r="172" spans="1:20" s="8" customFormat="1" ht="47.25" thickBot="1" x14ac:dyDescent="0.4">
      <c r="A172" s="44" t="s">
        <v>760</v>
      </c>
      <c r="B172" s="45" t="s">
        <v>761</v>
      </c>
      <c r="C172" s="45" t="s">
        <v>352</v>
      </c>
      <c r="D172" s="45" t="s">
        <v>63</v>
      </c>
      <c r="E172" s="47" t="s">
        <v>29</v>
      </c>
      <c r="F172" s="47" t="s">
        <v>35</v>
      </c>
      <c r="G172" s="48">
        <v>30000</v>
      </c>
      <c r="H172" s="49">
        <v>0</v>
      </c>
      <c r="I172" s="49">
        <v>25</v>
      </c>
      <c r="J172" s="49">
        <f>ROUNDUP(G172*2.87%,2)</f>
        <v>861</v>
      </c>
      <c r="K172" s="49">
        <f t="shared" si="62"/>
        <v>2130</v>
      </c>
      <c r="L172" s="49">
        <f>+G172*1.2%</f>
        <v>360</v>
      </c>
      <c r="M172" s="49">
        <f>+G172*3.04%</f>
        <v>912</v>
      </c>
      <c r="N172" s="49">
        <f>+G172*7.09%</f>
        <v>2127</v>
      </c>
      <c r="O172" s="49">
        <v>0</v>
      </c>
      <c r="P172" s="49">
        <f t="shared" si="65"/>
        <v>6415</v>
      </c>
      <c r="Q172" s="49">
        <f t="shared" si="63"/>
        <v>1798</v>
      </c>
      <c r="R172" s="49">
        <f>+K172+L172+N172</f>
        <v>4617</v>
      </c>
      <c r="S172" s="50">
        <f t="shared" si="64"/>
        <v>28202</v>
      </c>
      <c r="T172" s="51">
        <v>111</v>
      </c>
    </row>
    <row r="173" spans="1:20" s="8" customFormat="1" ht="47.25" thickBot="1" x14ac:dyDescent="0.4">
      <c r="A173" s="44" t="s">
        <v>52</v>
      </c>
      <c r="B173" s="45" t="s">
        <v>53</v>
      </c>
      <c r="C173" s="45" t="s">
        <v>352</v>
      </c>
      <c r="D173" s="45" t="s">
        <v>54</v>
      </c>
      <c r="E173" s="47" t="s">
        <v>34</v>
      </c>
      <c r="F173" s="47" t="s">
        <v>35</v>
      </c>
      <c r="G173" s="48">
        <v>15000</v>
      </c>
      <c r="H173" s="49">
        <v>0</v>
      </c>
      <c r="I173" s="49">
        <v>25</v>
      </c>
      <c r="J173" s="49">
        <f>ROUNDUP(G173*2.87%,2)</f>
        <v>430.5</v>
      </c>
      <c r="K173" s="49">
        <f>ROUNDUP(G173*7.1%,2)</f>
        <v>1065</v>
      </c>
      <c r="L173" s="49">
        <f>+G173*1.2%</f>
        <v>180</v>
      </c>
      <c r="M173" s="49">
        <f>+G173*3.04%</f>
        <v>456</v>
      </c>
      <c r="N173" s="49">
        <f>+G173*7.09%</f>
        <v>1063.5</v>
      </c>
      <c r="O173" s="49">
        <v>0</v>
      </c>
      <c r="P173" s="49">
        <f>+H173+I173+J173+K173+L173+M173+N173+O173</f>
        <v>3220</v>
      </c>
      <c r="Q173" s="49">
        <f t="shared" si="63"/>
        <v>911.5</v>
      </c>
      <c r="R173" s="49">
        <f>+K173+L173+N173</f>
        <v>2308.5</v>
      </c>
      <c r="S173" s="50">
        <f t="shared" si="64"/>
        <v>14088.5</v>
      </c>
      <c r="T173" s="51">
        <v>111</v>
      </c>
    </row>
    <row r="174" spans="1:20" s="8" customFormat="1" ht="47.25" thickBot="1" x14ac:dyDescent="0.4">
      <c r="A174" s="44" t="s">
        <v>859</v>
      </c>
      <c r="B174" s="45" t="s">
        <v>860</v>
      </c>
      <c r="C174" s="45" t="s">
        <v>357</v>
      </c>
      <c r="D174" s="45" t="s">
        <v>63</v>
      </c>
      <c r="E174" s="47" t="s">
        <v>29</v>
      </c>
      <c r="F174" s="47" t="s">
        <v>35</v>
      </c>
      <c r="G174" s="48">
        <v>35000</v>
      </c>
      <c r="H174" s="49">
        <v>0</v>
      </c>
      <c r="I174" s="49">
        <v>25</v>
      </c>
      <c r="J174" s="49">
        <f>ROUNDUP(G174*2.87%,2)</f>
        <v>1004.5</v>
      </c>
      <c r="K174" s="49">
        <f>ROUNDUP(G174*7.1%,2)</f>
        <v>2485</v>
      </c>
      <c r="L174" s="49">
        <f>+G174*1.2%</f>
        <v>420</v>
      </c>
      <c r="M174" s="49">
        <f>+G174*3.04%</f>
        <v>1064</v>
      </c>
      <c r="N174" s="49">
        <f>+G174*7.09%</f>
        <v>2481.5</v>
      </c>
      <c r="O174" s="49">
        <v>0</v>
      </c>
      <c r="P174" s="49">
        <f>+H174+I174+J174+K174+L174+M174+N174+O174</f>
        <v>7480</v>
      </c>
      <c r="Q174" s="49">
        <f t="shared" si="63"/>
        <v>2093.5</v>
      </c>
      <c r="R174" s="49">
        <f>+K174+L174+N174</f>
        <v>5386.5</v>
      </c>
      <c r="S174" s="50">
        <f t="shared" si="64"/>
        <v>32906.5</v>
      </c>
      <c r="T174" s="51">
        <v>111</v>
      </c>
    </row>
    <row r="175" spans="1:20" s="8" customFormat="1" ht="47.25" thickBot="1" x14ac:dyDescent="0.4">
      <c r="A175" s="44" t="s">
        <v>310</v>
      </c>
      <c r="B175" s="45" t="s">
        <v>311</v>
      </c>
      <c r="C175" s="45" t="s">
        <v>357</v>
      </c>
      <c r="D175" s="45" t="s">
        <v>312</v>
      </c>
      <c r="E175" s="47" t="s">
        <v>34</v>
      </c>
      <c r="F175" s="47" t="s">
        <v>35</v>
      </c>
      <c r="G175" s="48">
        <v>15400</v>
      </c>
      <c r="H175" s="49">
        <v>0</v>
      </c>
      <c r="I175" s="49">
        <v>25</v>
      </c>
      <c r="J175" s="49">
        <f>ROUNDUP(G175*2.87%,2)</f>
        <v>441.98</v>
      </c>
      <c r="K175" s="49">
        <f>ROUNDUP(G175*7.1%,2)</f>
        <v>1093.4000000000001</v>
      </c>
      <c r="L175" s="49">
        <f>+G175*1.2%</f>
        <v>184.8</v>
      </c>
      <c r="M175" s="49">
        <f>+G175*3.04%</f>
        <v>468.16</v>
      </c>
      <c r="N175" s="49">
        <f>+G175*7.09%</f>
        <v>1091.8600000000001</v>
      </c>
      <c r="O175" s="49">
        <v>0</v>
      </c>
      <c r="P175" s="49">
        <f>+H175+I175+J175+K175+L175+M175+N175+O175</f>
        <v>3305.2000000000003</v>
      </c>
      <c r="Q175" s="49">
        <f t="shared" si="63"/>
        <v>935.14</v>
      </c>
      <c r="R175" s="49">
        <f>+K175+L175+N175</f>
        <v>2370.0600000000004</v>
      </c>
      <c r="S175" s="50">
        <f t="shared" si="64"/>
        <v>14464.86</v>
      </c>
      <c r="T175" s="51">
        <v>111</v>
      </c>
    </row>
    <row r="176" spans="1:20" s="8" customFormat="1" ht="47.25" thickBot="1" x14ac:dyDescent="0.4">
      <c r="A176" s="44" t="s">
        <v>355</v>
      </c>
      <c r="B176" s="45" t="s">
        <v>356</v>
      </c>
      <c r="C176" s="45" t="s">
        <v>357</v>
      </c>
      <c r="D176" s="45" t="s">
        <v>358</v>
      </c>
      <c r="E176" s="47" t="s">
        <v>29</v>
      </c>
      <c r="F176" s="47" t="s">
        <v>35</v>
      </c>
      <c r="G176" s="48">
        <v>25000</v>
      </c>
      <c r="H176" s="49">
        <v>0</v>
      </c>
      <c r="I176" s="49">
        <v>25</v>
      </c>
      <c r="J176" s="49">
        <f t="shared" si="57"/>
        <v>717.5</v>
      </c>
      <c r="K176" s="49">
        <f t="shared" si="62"/>
        <v>1775</v>
      </c>
      <c r="L176" s="49">
        <f t="shared" si="61"/>
        <v>300</v>
      </c>
      <c r="M176" s="49">
        <f t="shared" si="59"/>
        <v>760</v>
      </c>
      <c r="N176" s="49">
        <f t="shared" si="60"/>
        <v>1772.5000000000002</v>
      </c>
      <c r="O176" s="49">
        <v>0</v>
      </c>
      <c r="P176" s="49">
        <f t="shared" si="65"/>
        <v>5350</v>
      </c>
      <c r="Q176" s="49">
        <f t="shared" si="63"/>
        <v>1502.5</v>
      </c>
      <c r="R176" s="49">
        <f t="shared" si="58"/>
        <v>3847.5</v>
      </c>
      <c r="S176" s="50">
        <f t="shared" si="64"/>
        <v>23497.5</v>
      </c>
      <c r="T176" s="51">
        <v>111</v>
      </c>
    </row>
    <row r="177" spans="1:20" s="8" customFormat="1" ht="47.25" thickBot="1" x14ac:dyDescent="0.4">
      <c r="A177" s="44" t="s">
        <v>359</v>
      </c>
      <c r="B177" s="45" t="s">
        <v>360</v>
      </c>
      <c r="C177" s="45" t="s">
        <v>357</v>
      </c>
      <c r="D177" s="45" t="s">
        <v>361</v>
      </c>
      <c r="E177" s="47" t="s">
        <v>29</v>
      </c>
      <c r="F177" s="47" t="s">
        <v>35</v>
      </c>
      <c r="G177" s="48">
        <v>20000</v>
      </c>
      <c r="H177" s="49">
        <v>0</v>
      </c>
      <c r="I177" s="49">
        <v>25</v>
      </c>
      <c r="J177" s="49">
        <f t="shared" si="57"/>
        <v>574</v>
      </c>
      <c r="K177" s="49">
        <f t="shared" si="62"/>
        <v>1420</v>
      </c>
      <c r="L177" s="49">
        <f t="shared" si="61"/>
        <v>240</v>
      </c>
      <c r="M177" s="49">
        <f t="shared" si="59"/>
        <v>608</v>
      </c>
      <c r="N177" s="49">
        <f t="shared" si="60"/>
        <v>1418</v>
      </c>
      <c r="O177" s="49">
        <v>0</v>
      </c>
      <c r="P177" s="49">
        <f t="shared" si="65"/>
        <v>4285</v>
      </c>
      <c r="Q177" s="49">
        <f t="shared" si="63"/>
        <v>1207</v>
      </c>
      <c r="R177" s="49">
        <f t="shared" si="58"/>
        <v>3078</v>
      </c>
      <c r="S177" s="50">
        <f t="shared" si="64"/>
        <v>18793</v>
      </c>
      <c r="T177" s="51">
        <v>111</v>
      </c>
    </row>
    <row r="178" spans="1:20" s="8" customFormat="1" ht="47.25" thickBot="1" x14ac:dyDescent="0.4">
      <c r="A178" s="44" t="s">
        <v>362</v>
      </c>
      <c r="B178" s="45" t="s">
        <v>363</v>
      </c>
      <c r="C178" s="45" t="s">
        <v>357</v>
      </c>
      <c r="D178" s="45" t="s">
        <v>361</v>
      </c>
      <c r="E178" s="47" t="s">
        <v>29</v>
      </c>
      <c r="F178" s="47" t="s">
        <v>35</v>
      </c>
      <c r="G178" s="48">
        <v>15000</v>
      </c>
      <c r="H178" s="49">
        <v>0</v>
      </c>
      <c r="I178" s="49">
        <v>25</v>
      </c>
      <c r="J178" s="49">
        <f t="shared" si="57"/>
        <v>430.5</v>
      </c>
      <c r="K178" s="49">
        <f t="shared" si="62"/>
        <v>1065</v>
      </c>
      <c r="L178" s="49">
        <f t="shared" si="61"/>
        <v>180</v>
      </c>
      <c r="M178" s="49">
        <f t="shared" si="59"/>
        <v>456</v>
      </c>
      <c r="N178" s="49">
        <f t="shared" si="60"/>
        <v>1063.5</v>
      </c>
      <c r="O178" s="49">
        <v>0</v>
      </c>
      <c r="P178" s="49">
        <f t="shared" si="65"/>
        <v>3220</v>
      </c>
      <c r="Q178" s="49">
        <f t="shared" si="63"/>
        <v>911.5</v>
      </c>
      <c r="R178" s="49">
        <f t="shared" si="58"/>
        <v>2308.5</v>
      </c>
      <c r="S178" s="50">
        <f t="shared" si="64"/>
        <v>14088.5</v>
      </c>
      <c r="T178" s="51">
        <v>111</v>
      </c>
    </row>
    <row r="179" spans="1:20" s="8" customFormat="1" ht="47.25" thickBot="1" x14ac:dyDescent="0.4">
      <c r="A179" s="44" t="s">
        <v>364</v>
      </c>
      <c r="B179" s="45" t="s">
        <v>365</v>
      </c>
      <c r="C179" s="45" t="s">
        <v>357</v>
      </c>
      <c r="D179" s="45" t="s">
        <v>361</v>
      </c>
      <c r="E179" s="47" t="s">
        <v>29</v>
      </c>
      <c r="F179" s="47" t="s">
        <v>35</v>
      </c>
      <c r="G179" s="48">
        <v>15000</v>
      </c>
      <c r="H179" s="49">
        <v>0</v>
      </c>
      <c r="I179" s="49">
        <v>25</v>
      </c>
      <c r="J179" s="49">
        <f t="shared" si="57"/>
        <v>430.5</v>
      </c>
      <c r="K179" s="49">
        <f t="shared" si="62"/>
        <v>1065</v>
      </c>
      <c r="L179" s="49">
        <f t="shared" si="61"/>
        <v>180</v>
      </c>
      <c r="M179" s="49">
        <f t="shared" si="59"/>
        <v>456</v>
      </c>
      <c r="N179" s="49">
        <f t="shared" si="60"/>
        <v>1063.5</v>
      </c>
      <c r="O179" s="49">
        <v>0</v>
      </c>
      <c r="P179" s="49">
        <f t="shared" si="65"/>
        <v>3220</v>
      </c>
      <c r="Q179" s="49">
        <f t="shared" si="63"/>
        <v>911.5</v>
      </c>
      <c r="R179" s="49">
        <f t="shared" si="58"/>
        <v>2308.5</v>
      </c>
      <c r="S179" s="50">
        <f t="shared" si="64"/>
        <v>14088.5</v>
      </c>
      <c r="T179" s="51">
        <v>111</v>
      </c>
    </row>
    <row r="180" spans="1:20" s="8" customFormat="1" ht="47.25" thickBot="1" x14ac:dyDescent="0.4">
      <c r="A180" s="44" t="s">
        <v>833</v>
      </c>
      <c r="B180" s="45" t="s">
        <v>834</v>
      </c>
      <c r="C180" s="45" t="s">
        <v>357</v>
      </c>
      <c r="D180" s="45" t="s">
        <v>361</v>
      </c>
      <c r="E180" s="47" t="s">
        <v>29</v>
      </c>
      <c r="F180" s="47" t="s">
        <v>35</v>
      </c>
      <c r="G180" s="48">
        <v>15000</v>
      </c>
      <c r="H180" s="49">
        <v>0</v>
      </c>
      <c r="I180" s="49">
        <v>25</v>
      </c>
      <c r="J180" s="49">
        <f>ROUNDUP(G180*2.87%,2)</f>
        <v>430.5</v>
      </c>
      <c r="K180" s="49">
        <f>ROUNDUP(G180*7.1%,2)</f>
        <v>1065</v>
      </c>
      <c r="L180" s="49">
        <f t="shared" ref="L180:L190" si="73">+G180*1.2%</f>
        <v>180</v>
      </c>
      <c r="M180" s="49">
        <f t="shared" ref="M180:M190" si="74">+G180*3.04%</f>
        <v>456</v>
      </c>
      <c r="N180" s="49">
        <f t="shared" ref="N180:N190" si="75">+G180*7.09%</f>
        <v>1063.5</v>
      </c>
      <c r="O180" s="49">
        <v>0</v>
      </c>
      <c r="P180" s="49">
        <f>+H180+I180+J180+K180+L180+M180+N180+O180</f>
        <v>3220</v>
      </c>
      <c r="Q180" s="49">
        <f t="shared" si="63"/>
        <v>911.5</v>
      </c>
      <c r="R180" s="49">
        <f t="shared" ref="R180:R190" si="76">+K180+L180+N180</f>
        <v>2308.5</v>
      </c>
      <c r="S180" s="50">
        <f t="shared" si="64"/>
        <v>14088.5</v>
      </c>
      <c r="T180" s="51">
        <v>111</v>
      </c>
    </row>
    <row r="181" spans="1:20" s="8" customFormat="1" ht="47.25" thickBot="1" x14ac:dyDescent="0.4">
      <c r="A181" s="44" t="s">
        <v>944</v>
      </c>
      <c r="B181" s="45" t="s">
        <v>945</v>
      </c>
      <c r="C181" s="45" t="s">
        <v>357</v>
      </c>
      <c r="D181" s="45" t="s">
        <v>326</v>
      </c>
      <c r="E181" s="47" t="s">
        <v>29</v>
      </c>
      <c r="F181" s="47" t="s">
        <v>35</v>
      </c>
      <c r="G181" s="48">
        <v>20000</v>
      </c>
      <c r="H181" s="49">
        <v>0</v>
      </c>
      <c r="I181" s="49">
        <v>25</v>
      </c>
      <c r="J181" s="49">
        <f>ROUNDUP(G181*2.87%,2)</f>
        <v>574</v>
      </c>
      <c r="K181" s="49">
        <f>ROUNDUP(G181*7.1%,2)</f>
        <v>1420</v>
      </c>
      <c r="L181" s="49">
        <f t="shared" si="73"/>
        <v>240</v>
      </c>
      <c r="M181" s="49">
        <f t="shared" si="74"/>
        <v>608</v>
      </c>
      <c r="N181" s="49">
        <f t="shared" si="75"/>
        <v>1418</v>
      </c>
      <c r="O181" s="49">
        <v>0</v>
      </c>
      <c r="P181" s="49">
        <f>+H181+I181+J181+K181+L181+M181+N181+O181</f>
        <v>4285</v>
      </c>
      <c r="Q181" s="49">
        <f t="shared" si="63"/>
        <v>1207</v>
      </c>
      <c r="R181" s="49">
        <f t="shared" si="76"/>
        <v>3078</v>
      </c>
      <c r="S181" s="50">
        <f t="shared" si="64"/>
        <v>18793</v>
      </c>
      <c r="T181" s="51">
        <v>111</v>
      </c>
    </row>
    <row r="182" spans="1:20" s="8" customFormat="1" ht="47.25" thickBot="1" x14ac:dyDescent="0.4">
      <c r="A182" s="44" t="s">
        <v>948</v>
      </c>
      <c r="B182" s="45" t="s">
        <v>949</v>
      </c>
      <c r="C182" s="45" t="s">
        <v>357</v>
      </c>
      <c r="D182" s="45" t="s">
        <v>361</v>
      </c>
      <c r="E182" s="47" t="s">
        <v>29</v>
      </c>
      <c r="F182" s="47" t="s">
        <v>35</v>
      </c>
      <c r="G182" s="48">
        <v>15000</v>
      </c>
      <c r="H182" s="49">
        <v>0</v>
      </c>
      <c r="I182" s="49">
        <v>25</v>
      </c>
      <c r="J182" s="49">
        <f>ROUNDUP(G182*2.87%,2)</f>
        <v>430.5</v>
      </c>
      <c r="K182" s="49">
        <f>ROUNDUP(G182*7.1%,2)</f>
        <v>1065</v>
      </c>
      <c r="L182" s="49">
        <f t="shared" si="73"/>
        <v>180</v>
      </c>
      <c r="M182" s="49">
        <f t="shared" si="74"/>
        <v>456</v>
      </c>
      <c r="N182" s="49">
        <f t="shared" si="75"/>
        <v>1063.5</v>
      </c>
      <c r="O182" s="49">
        <v>0</v>
      </c>
      <c r="P182" s="49">
        <f>+H182+I182+J182+K182+L182+M182+N182+O182</f>
        <v>3220</v>
      </c>
      <c r="Q182" s="49">
        <f t="shared" si="63"/>
        <v>911.5</v>
      </c>
      <c r="R182" s="49">
        <f t="shared" si="76"/>
        <v>2308.5</v>
      </c>
      <c r="S182" s="50">
        <f t="shared" si="64"/>
        <v>14088.5</v>
      </c>
      <c r="T182" s="51">
        <v>111</v>
      </c>
    </row>
    <row r="183" spans="1:20" s="8" customFormat="1" ht="47.25" thickBot="1" x14ac:dyDescent="0.4">
      <c r="A183" s="44" t="s">
        <v>950</v>
      </c>
      <c r="B183" s="45" t="s">
        <v>951</v>
      </c>
      <c r="C183" s="45" t="s">
        <v>357</v>
      </c>
      <c r="D183" s="45" t="s">
        <v>361</v>
      </c>
      <c r="E183" s="47" t="s">
        <v>29</v>
      </c>
      <c r="F183" s="47" t="s">
        <v>35</v>
      </c>
      <c r="G183" s="48">
        <v>15000</v>
      </c>
      <c r="H183" s="49">
        <v>0</v>
      </c>
      <c r="I183" s="49">
        <v>25</v>
      </c>
      <c r="J183" s="49">
        <f>ROUNDUP(G183*2.87%,2)</f>
        <v>430.5</v>
      </c>
      <c r="K183" s="49">
        <f>ROUNDUP(G183*7.1%,2)</f>
        <v>1065</v>
      </c>
      <c r="L183" s="49">
        <f t="shared" si="73"/>
        <v>180</v>
      </c>
      <c r="M183" s="49">
        <f t="shared" si="74"/>
        <v>456</v>
      </c>
      <c r="N183" s="49">
        <f t="shared" si="75"/>
        <v>1063.5</v>
      </c>
      <c r="O183" s="49">
        <v>0</v>
      </c>
      <c r="P183" s="49">
        <f>+H183+I183+J183+K183+L183+M183+N183+O183</f>
        <v>3220</v>
      </c>
      <c r="Q183" s="49">
        <f t="shared" ref="Q183:Q214" si="77">ROUNDUP(H183+I183+J183+M183+O183,2)</f>
        <v>911.5</v>
      </c>
      <c r="R183" s="49">
        <f t="shared" si="76"/>
        <v>2308.5</v>
      </c>
      <c r="S183" s="50">
        <f t="shared" si="64"/>
        <v>14088.5</v>
      </c>
      <c r="T183" s="51">
        <v>111</v>
      </c>
    </row>
    <row r="184" spans="1:20" s="8" customFormat="1" ht="47.25" thickBot="1" x14ac:dyDescent="0.4">
      <c r="A184" s="44" t="s">
        <v>858</v>
      </c>
      <c r="B184" s="45" t="s">
        <v>857</v>
      </c>
      <c r="C184" s="45" t="s">
        <v>357</v>
      </c>
      <c r="D184" s="45" t="s">
        <v>361</v>
      </c>
      <c r="E184" s="47" t="s">
        <v>29</v>
      </c>
      <c r="F184" s="47" t="s">
        <v>35</v>
      </c>
      <c r="G184" s="48">
        <v>15000</v>
      </c>
      <c r="H184" s="49">
        <v>0</v>
      </c>
      <c r="I184" s="49">
        <v>25</v>
      </c>
      <c r="J184" s="49">
        <f>ROUNDUP(G184*2.87%,2)</f>
        <v>430.5</v>
      </c>
      <c r="K184" s="49">
        <f t="shared" si="62"/>
        <v>1065</v>
      </c>
      <c r="L184" s="49">
        <f t="shared" si="73"/>
        <v>180</v>
      </c>
      <c r="M184" s="49">
        <f t="shared" si="74"/>
        <v>456</v>
      </c>
      <c r="N184" s="49">
        <f t="shared" si="75"/>
        <v>1063.5</v>
      </c>
      <c r="O184" s="49">
        <v>0</v>
      </c>
      <c r="P184" s="49">
        <f>+H184+I184+J184+K184+L184+M184+N184+O184</f>
        <v>3220</v>
      </c>
      <c r="Q184" s="49">
        <f t="shared" si="77"/>
        <v>911.5</v>
      </c>
      <c r="R184" s="49">
        <f t="shared" si="76"/>
        <v>2308.5</v>
      </c>
      <c r="S184" s="50">
        <f t="shared" si="64"/>
        <v>14088.5</v>
      </c>
      <c r="T184" s="51">
        <v>111</v>
      </c>
    </row>
    <row r="185" spans="1:20" s="8" customFormat="1" ht="47.25" thickBot="1" x14ac:dyDescent="0.4">
      <c r="A185" s="44" t="s">
        <v>370</v>
      </c>
      <c r="B185" s="45" t="s">
        <v>371</v>
      </c>
      <c r="C185" s="45" t="s">
        <v>368</v>
      </c>
      <c r="D185" s="45" t="s">
        <v>369</v>
      </c>
      <c r="E185" s="47" t="s">
        <v>29</v>
      </c>
      <c r="F185" s="47" t="s">
        <v>35</v>
      </c>
      <c r="G185" s="48">
        <v>10000</v>
      </c>
      <c r="H185" s="49">
        <v>0</v>
      </c>
      <c r="I185" s="49">
        <v>25</v>
      </c>
      <c r="J185" s="49">
        <f t="shared" si="57"/>
        <v>287</v>
      </c>
      <c r="K185" s="49">
        <f t="shared" si="62"/>
        <v>710</v>
      </c>
      <c r="L185" s="49">
        <f t="shared" si="73"/>
        <v>120</v>
      </c>
      <c r="M185" s="49">
        <f t="shared" si="74"/>
        <v>304</v>
      </c>
      <c r="N185" s="49">
        <f t="shared" si="75"/>
        <v>709</v>
      </c>
      <c r="O185" s="49">
        <v>0</v>
      </c>
      <c r="P185" s="49">
        <f t="shared" si="65"/>
        <v>2155</v>
      </c>
      <c r="Q185" s="49">
        <f t="shared" si="77"/>
        <v>616</v>
      </c>
      <c r="R185" s="49">
        <f t="shared" si="76"/>
        <v>1539</v>
      </c>
      <c r="S185" s="50">
        <f t="shared" si="64"/>
        <v>9384</v>
      </c>
      <c r="T185" s="51">
        <v>111</v>
      </c>
    </row>
    <row r="186" spans="1:20" s="8" customFormat="1" ht="47.25" thickBot="1" x14ac:dyDescent="0.4">
      <c r="A186" s="44" t="s">
        <v>372</v>
      </c>
      <c r="B186" s="45" t="s">
        <v>373</v>
      </c>
      <c r="C186" s="45" t="s">
        <v>368</v>
      </c>
      <c r="D186" s="45" t="s">
        <v>374</v>
      </c>
      <c r="E186" s="47" t="s">
        <v>29</v>
      </c>
      <c r="F186" s="47" t="s">
        <v>35</v>
      </c>
      <c r="G186" s="48">
        <v>25000</v>
      </c>
      <c r="H186" s="49">
        <v>0</v>
      </c>
      <c r="I186" s="49">
        <v>25</v>
      </c>
      <c r="J186" s="49">
        <f t="shared" si="57"/>
        <v>717.5</v>
      </c>
      <c r="K186" s="49">
        <f t="shared" si="62"/>
        <v>1775</v>
      </c>
      <c r="L186" s="49">
        <f t="shared" si="73"/>
        <v>300</v>
      </c>
      <c r="M186" s="49">
        <f t="shared" si="74"/>
        <v>760</v>
      </c>
      <c r="N186" s="49">
        <f t="shared" si="75"/>
        <v>1772.5000000000002</v>
      </c>
      <c r="O186" s="49">
        <v>0</v>
      </c>
      <c r="P186" s="49">
        <f t="shared" si="65"/>
        <v>5350</v>
      </c>
      <c r="Q186" s="49">
        <f t="shared" si="77"/>
        <v>1502.5</v>
      </c>
      <c r="R186" s="49">
        <f t="shared" si="76"/>
        <v>3847.5</v>
      </c>
      <c r="S186" s="50">
        <f t="shared" si="64"/>
        <v>23497.5</v>
      </c>
      <c r="T186" s="51">
        <v>111</v>
      </c>
    </row>
    <row r="187" spans="1:20" s="8" customFormat="1" ht="47.25" thickBot="1" x14ac:dyDescent="0.4">
      <c r="A187" s="44" t="s">
        <v>375</v>
      </c>
      <c r="B187" s="45" t="s">
        <v>376</v>
      </c>
      <c r="C187" s="45" t="s">
        <v>368</v>
      </c>
      <c r="D187" s="45" t="s">
        <v>54</v>
      </c>
      <c r="E187" s="47" t="s">
        <v>34</v>
      </c>
      <c r="F187" s="47" t="s">
        <v>35</v>
      </c>
      <c r="G187" s="48">
        <v>17000</v>
      </c>
      <c r="H187" s="49">
        <v>0</v>
      </c>
      <c r="I187" s="49">
        <v>25</v>
      </c>
      <c r="J187" s="49">
        <f>ROUNDUP(G187*2.87%,2)</f>
        <v>487.9</v>
      </c>
      <c r="K187" s="49">
        <f t="shared" si="62"/>
        <v>1207</v>
      </c>
      <c r="L187" s="49">
        <f t="shared" si="73"/>
        <v>204</v>
      </c>
      <c r="M187" s="49">
        <f t="shared" si="74"/>
        <v>516.79999999999995</v>
      </c>
      <c r="N187" s="49">
        <f t="shared" si="75"/>
        <v>1205.3000000000002</v>
      </c>
      <c r="O187" s="49">
        <v>0</v>
      </c>
      <c r="P187" s="49">
        <f t="shared" si="65"/>
        <v>3646</v>
      </c>
      <c r="Q187" s="49">
        <f t="shared" si="77"/>
        <v>1029.7</v>
      </c>
      <c r="R187" s="49">
        <f t="shared" si="76"/>
        <v>2616.3000000000002</v>
      </c>
      <c r="S187" s="50">
        <f t="shared" si="64"/>
        <v>15970.3</v>
      </c>
      <c r="T187" s="51">
        <v>111</v>
      </c>
    </row>
    <row r="188" spans="1:20" s="8" customFormat="1" ht="47.25" thickBot="1" x14ac:dyDescent="0.4">
      <c r="A188" s="44" t="s">
        <v>974</v>
      </c>
      <c r="B188" s="45" t="s">
        <v>975</v>
      </c>
      <c r="C188" s="45" t="s">
        <v>368</v>
      </c>
      <c r="D188" s="45" t="s">
        <v>374</v>
      </c>
      <c r="E188" s="47" t="s">
        <v>34</v>
      </c>
      <c r="F188" s="47" t="s">
        <v>35</v>
      </c>
      <c r="G188" s="48">
        <v>15000</v>
      </c>
      <c r="H188" s="49">
        <v>0</v>
      </c>
      <c r="I188" s="49">
        <v>25</v>
      </c>
      <c r="J188" s="49">
        <f t="shared" ref="J188" si="78">ROUNDUP(G188*2.87%,2)</f>
        <v>430.5</v>
      </c>
      <c r="K188" s="49">
        <f t="shared" ref="K188" si="79">ROUNDUP(G188*7.1%,2)</f>
        <v>1065</v>
      </c>
      <c r="L188" s="49">
        <f t="shared" ref="L188" si="80">+G188*1.2%</f>
        <v>180</v>
      </c>
      <c r="M188" s="49">
        <f t="shared" ref="M188" si="81">+G188*3.04%</f>
        <v>456</v>
      </c>
      <c r="N188" s="49">
        <f t="shared" ref="N188" si="82">+G188*7.09%</f>
        <v>1063.5</v>
      </c>
      <c r="O188" s="49">
        <v>0</v>
      </c>
      <c r="P188" s="49">
        <f t="shared" ref="P188" si="83">+H188+I188+J188+K188+L188+M188+N188+O188</f>
        <v>3220</v>
      </c>
      <c r="Q188" s="49">
        <f t="shared" si="77"/>
        <v>911.5</v>
      </c>
      <c r="R188" s="49">
        <f t="shared" ref="R188" si="84">+K188+L188+N188</f>
        <v>2308.5</v>
      </c>
      <c r="S188" s="50">
        <f t="shared" si="64"/>
        <v>14088.5</v>
      </c>
      <c r="T188" s="51">
        <v>111</v>
      </c>
    </row>
    <row r="189" spans="1:20" s="8" customFormat="1" ht="47.25" thickBot="1" x14ac:dyDescent="0.4">
      <c r="A189" s="44" t="s">
        <v>762</v>
      </c>
      <c r="B189" s="45" t="s">
        <v>763</v>
      </c>
      <c r="C189" s="45" t="s">
        <v>368</v>
      </c>
      <c r="D189" s="45" t="s">
        <v>374</v>
      </c>
      <c r="E189" s="47" t="s">
        <v>34</v>
      </c>
      <c r="F189" s="47" t="s">
        <v>35</v>
      </c>
      <c r="G189" s="48">
        <v>18000</v>
      </c>
      <c r="H189" s="49">
        <v>0</v>
      </c>
      <c r="I189" s="49">
        <v>25</v>
      </c>
      <c r="J189" s="49">
        <f t="shared" si="57"/>
        <v>516.6</v>
      </c>
      <c r="K189" s="49">
        <f t="shared" si="62"/>
        <v>1278</v>
      </c>
      <c r="L189" s="49">
        <f t="shared" si="73"/>
        <v>216</v>
      </c>
      <c r="M189" s="49">
        <f t="shared" si="74"/>
        <v>547.20000000000005</v>
      </c>
      <c r="N189" s="49">
        <f t="shared" si="75"/>
        <v>1276.2</v>
      </c>
      <c r="O189" s="49">
        <v>0</v>
      </c>
      <c r="P189" s="49">
        <f t="shared" si="65"/>
        <v>3859</v>
      </c>
      <c r="Q189" s="49">
        <f t="shared" si="77"/>
        <v>1088.8</v>
      </c>
      <c r="R189" s="49">
        <f t="shared" si="76"/>
        <v>2770.2</v>
      </c>
      <c r="S189" s="50">
        <f t="shared" si="64"/>
        <v>16911.2</v>
      </c>
      <c r="T189" s="51">
        <v>111</v>
      </c>
    </row>
    <row r="190" spans="1:20" s="8" customFormat="1" ht="47.25" thickBot="1" x14ac:dyDescent="0.4">
      <c r="A190" s="44" t="s">
        <v>205</v>
      </c>
      <c r="B190" s="45" t="s">
        <v>206</v>
      </c>
      <c r="C190" s="45" t="s">
        <v>961</v>
      </c>
      <c r="D190" s="45" t="s">
        <v>54</v>
      </c>
      <c r="E190" s="47" t="s">
        <v>34</v>
      </c>
      <c r="F190" s="47" t="s">
        <v>35</v>
      </c>
      <c r="G190" s="48">
        <v>22000</v>
      </c>
      <c r="H190" s="49">
        <v>0</v>
      </c>
      <c r="I190" s="49">
        <v>25</v>
      </c>
      <c r="J190" s="49">
        <f>ROUNDUP(G190*2.87%,2)</f>
        <v>631.4</v>
      </c>
      <c r="K190" s="49">
        <f>ROUNDUP(G190*7.1%,2)</f>
        <v>1562</v>
      </c>
      <c r="L190" s="49">
        <f t="shared" si="73"/>
        <v>264</v>
      </c>
      <c r="M190" s="49">
        <f t="shared" si="74"/>
        <v>668.8</v>
      </c>
      <c r="N190" s="49">
        <f t="shared" si="75"/>
        <v>1559.8000000000002</v>
      </c>
      <c r="O190" s="49">
        <v>0</v>
      </c>
      <c r="P190" s="49">
        <f>+H190+I190+J190+K190+L190+M190+N190+O190</f>
        <v>4711</v>
      </c>
      <c r="Q190" s="49">
        <f t="shared" si="77"/>
        <v>1325.2</v>
      </c>
      <c r="R190" s="49">
        <f t="shared" si="76"/>
        <v>3385.8</v>
      </c>
      <c r="S190" s="50">
        <f t="shared" si="64"/>
        <v>20674.8</v>
      </c>
      <c r="T190" s="51">
        <v>111</v>
      </c>
    </row>
    <row r="191" spans="1:20" s="8" customFormat="1" ht="70.5" thickBot="1" x14ac:dyDescent="0.4">
      <c r="A191" s="44" t="s">
        <v>377</v>
      </c>
      <c r="B191" s="45" t="s">
        <v>378</v>
      </c>
      <c r="C191" s="45" t="s">
        <v>379</v>
      </c>
      <c r="D191" s="45" t="s">
        <v>886</v>
      </c>
      <c r="E191" s="47" t="s">
        <v>29</v>
      </c>
      <c r="F191" s="47" t="s">
        <v>98</v>
      </c>
      <c r="G191" s="48">
        <v>18809.45</v>
      </c>
      <c r="H191" s="49">
        <v>0</v>
      </c>
      <c r="I191" s="49">
        <v>25</v>
      </c>
      <c r="J191" s="49">
        <f t="shared" si="57"/>
        <v>539.84</v>
      </c>
      <c r="K191" s="49">
        <f t="shared" si="62"/>
        <v>1335.48</v>
      </c>
      <c r="L191" s="49">
        <f t="shared" si="61"/>
        <v>225.71340000000001</v>
      </c>
      <c r="M191" s="49">
        <f t="shared" si="59"/>
        <v>571.80727999999999</v>
      </c>
      <c r="N191" s="49">
        <f t="shared" si="60"/>
        <v>1333.5900050000002</v>
      </c>
      <c r="O191" s="49">
        <v>5715.46</v>
      </c>
      <c r="P191" s="49">
        <f t="shared" si="65"/>
        <v>9746.8906850000003</v>
      </c>
      <c r="Q191" s="49">
        <v>6852.1</v>
      </c>
      <c r="R191" s="49">
        <f t="shared" si="58"/>
        <v>2894.7834050000001</v>
      </c>
      <c r="S191" s="50">
        <f t="shared" si="64"/>
        <v>11957.35</v>
      </c>
      <c r="T191" s="51">
        <v>111</v>
      </c>
    </row>
    <row r="192" spans="1:20" s="8" customFormat="1" ht="47.25" thickBot="1" x14ac:dyDescent="0.4">
      <c r="A192" s="44" t="s">
        <v>380</v>
      </c>
      <c r="B192" s="45" t="s">
        <v>381</v>
      </c>
      <c r="C192" s="45" t="s">
        <v>379</v>
      </c>
      <c r="D192" s="45" t="s">
        <v>382</v>
      </c>
      <c r="E192" s="47" t="s">
        <v>29</v>
      </c>
      <c r="F192" s="47" t="s">
        <v>35</v>
      </c>
      <c r="G192" s="48">
        <v>18000</v>
      </c>
      <c r="H192" s="49">
        <v>0</v>
      </c>
      <c r="I192" s="49">
        <v>25</v>
      </c>
      <c r="J192" s="49">
        <f t="shared" si="57"/>
        <v>516.6</v>
      </c>
      <c r="K192" s="49">
        <f t="shared" si="62"/>
        <v>1278</v>
      </c>
      <c r="L192" s="49">
        <f t="shared" si="61"/>
        <v>216</v>
      </c>
      <c r="M192" s="49">
        <f t="shared" si="59"/>
        <v>547.20000000000005</v>
      </c>
      <c r="N192" s="49">
        <f t="shared" si="60"/>
        <v>1276.2</v>
      </c>
      <c r="O192" s="49">
        <v>0</v>
      </c>
      <c r="P192" s="49">
        <f t="shared" si="65"/>
        <v>3859</v>
      </c>
      <c r="Q192" s="49">
        <f t="shared" si="77"/>
        <v>1088.8</v>
      </c>
      <c r="R192" s="49">
        <f t="shared" si="58"/>
        <v>2770.2</v>
      </c>
      <c r="S192" s="50">
        <f t="shared" si="64"/>
        <v>16911.2</v>
      </c>
      <c r="T192" s="51">
        <v>111</v>
      </c>
    </row>
    <row r="193" spans="1:20" s="8" customFormat="1" ht="45" customHeight="1" thickBot="1" x14ac:dyDescent="0.4">
      <c r="A193" s="44" t="s">
        <v>839</v>
      </c>
      <c r="B193" s="45" t="s">
        <v>840</v>
      </c>
      <c r="C193" s="45" t="s">
        <v>383</v>
      </c>
      <c r="D193" s="45" t="s">
        <v>841</v>
      </c>
      <c r="E193" s="47" t="s">
        <v>29</v>
      </c>
      <c r="F193" s="47" t="s">
        <v>40</v>
      </c>
      <c r="G193" s="48">
        <v>43345.74</v>
      </c>
      <c r="H193" s="49">
        <v>914.85</v>
      </c>
      <c r="I193" s="49">
        <v>25</v>
      </c>
      <c r="J193" s="49">
        <f>ROUNDUP(G193*2.87%,2)</f>
        <v>1244.03</v>
      </c>
      <c r="K193" s="49">
        <f t="shared" si="62"/>
        <v>3077.55</v>
      </c>
      <c r="L193" s="49">
        <f>+G193*1.2%</f>
        <v>520.14887999999996</v>
      </c>
      <c r="M193" s="49">
        <f>+G193*3.04%</f>
        <v>1317.7104959999999</v>
      </c>
      <c r="N193" s="49">
        <f>+G193*7.09%</f>
        <v>3073.2129660000001</v>
      </c>
      <c r="O193" s="49">
        <v>0</v>
      </c>
      <c r="P193" s="49">
        <f t="shared" si="65"/>
        <v>10172.502342</v>
      </c>
      <c r="Q193" s="49">
        <v>3501.58</v>
      </c>
      <c r="R193" s="49">
        <f>+K193+L193+N193</f>
        <v>6670.911846</v>
      </c>
      <c r="S193" s="50">
        <f t="shared" si="64"/>
        <v>39844.160000000003</v>
      </c>
      <c r="T193" s="51">
        <v>111</v>
      </c>
    </row>
    <row r="194" spans="1:20" s="8" customFormat="1" ht="47.25" thickBot="1" x14ac:dyDescent="0.4">
      <c r="A194" s="44" t="s">
        <v>384</v>
      </c>
      <c r="B194" s="45" t="s">
        <v>385</v>
      </c>
      <c r="C194" s="45" t="s">
        <v>383</v>
      </c>
      <c r="D194" s="45" t="s">
        <v>326</v>
      </c>
      <c r="E194" s="47" t="s">
        <v>29</v>
      </c>
      <c r="F194" s="47" t="s">
        <v>35</v>
      </c>
      <c r="G194" s="48">
        <v>10000</v>
      </c>
      <c r="H194" s="49">
        <v>0</v>
      </c>
      <c r="I194" s="49">
        <v>25</v>
      </c>
      <c r="J194" s="49">
        <f t="shared" si="57"/>
        <v>287</v>
      </c>
      <c r="K194" s="49">
        <f t="shared" si="62"/>
        <v>710</v>
      </c>
      <c r="L194" s="49">
        <f t="shared" si="61"/>
        <v>120</v>
      </c>
      <c r="M194" s="49">
        <f t="shared" si="59"/>
        <v>304</v>
      </c>
      <c r="N194" s="49">
        <f t="shared" si="60"/>
        <v>709</v>
      </c>
      <c r="O194" s="49">
        <v>0</v>
      </c>
      <c r="P194" s="49">
        <f t="shared" si="65"/>
        <v>2155</v>
      </c>
      <c r="Q194" s="49">
        <f t="shared" si="77"/>
        <v>616</v>
      </c>
      <c r="R194" s="49">
        <f t="shared" si="58"/>
        <v>1539</v>
      </c>
      <c r="S194" s="50">
        <f t="shared" si="64"/>
        <v>9384</v>
      </c>
      <c r="T194" s="51">
        <v>111</v>
      </c>
    </row>
    <row r="195" spans="1:20" s="8" customFormat="1" ht="70.5" thickBot="1" x14ac:dyDescent="0.4">
      <c r="A195" s="44" t="s">
        <v>386</v>
      </c>
      <c r="B195" s="45" t="s">
        <v>387</v>
      </c>
      <c r="C195" s="45" t="s">
        <v>383</v>
      </c>
      <c r="D195" s="45" t="s">
        <v>166</v>
      </c>
      <c r="E195" s="47" t="s">
        <v>29</v>
      </c>
      <c r="F195" s="47" t="s">
        <v>35</v>
      </c>
      <c r="G195" s="48">
        <v>10000</v>
      </c>
      <c r="H195" s="49">
        <v>0</v>
      </c>
      <c r="I195" s="49">
        <v>25</v>
      </c>
      <c r="J195" s="49">
        <f t="shared" si="57"/>
        <v>287</v>
      </c>
      <c r="K195" s="49">
        <f t="shared" si="62"/>
        <v>710</v>
      </c>
      <c r="L195" s="49">
        <f>+G195*1.2%</f>
        <v>120</v>
      </c>
      <c r="M195" s="49">
        <f>+G195*3.04%</f>
        <v>304</v>
      </c>
      <c r="N195" s="49">
        <f>+G195*7.09%</f>
        <v>709</v>
      </c>
      <c r="O195" s="49">
        <v>0</v>
      </c>
      <c r="P195" s="49">
        <f t="shared" si="65"/>
        <v>2155</v>
      </c>
      <c r="Q195" s="49">
        <f t="shared" si="77"/>
        <v>616</v>
      </c>
      <c r="R195" s="49">
        <f>+K195+L195+N195</f>
        <v>1539</v>
      </c>
      <c r="S195" s="50">
        <f t="shared" si="64"/>
        <v>9384</v>
      </c>
      <c r="T195" s="51">
        <v>111</v>
      </c>
    </row>
    <row r="196" spans="1:20" s="8" customFormat="1" ht="47.25" thickBot="1" x14ac:dyDescent="0.4">
      <c r="A196" s="44" t="s">
        <v>389</v>
      </c>
      <c r="B196" s="45" t="s">
        <v>390</v>
      </c>
      <c r="C196" s="45" t="s">
        <v>383</v>
      </c>
      <c r="D196" s="45" t="s">
        <v>101</v>
      </c>
      <c r="E196" s="47" t="s">
        <v>34</v>
      </c>
      <c r="F196" s="47" t="s">
        <v>35</v>
      </c>
      <c r="G196" s="48">
        <v>15000</v>
      </c>
      <c r="H196" s="49">
        <v>0</v>
      </c>
      <c r="I196" s="49">
        <v>25</v>
      </c>
      <c r="J196" s="49">
        <f t="shared" si="57"/>
        <v>430.5</v>
      </c>
      <c r="K196" s="49">
        <f t="shared" si="62"/>
        <v>1065</v>
      </c>
      <c r="L196" s="49">
        <f t="shared" si="61"/>
        <v>180</v>
      </c>
      <c r="M196" s="49">
        <f t="shared" si="59"/>
        <v>456</v>
      </c>
      <c r="N196" s="49">
        <f t="shared" si="60"/>
        <v>1063.5</v>
      </c>
      <c r="O196" s="49">
        <v>0</v>
      </c>
      <c r="P196" s="49">
        <f t="shared" ref="P196:P227" si="85">+H196+I196+J196+K196+L196+M196+N196+O196</f>
        <v>3220</v>
      </c>
      <c r="Q196" s="49">
        <f t="shared" si="77"/>
        <v>911.5</v>
      </c>
      <c r="R196" s="49">
        <f t="shared" si="58"/>
        <v>2308.5</v>
      </c>
      <c r="S196" s="50">
        <f t="shared" si="64"/>
        <v>14088.5</v>
      </c>
      <c r="T196" s="51">
        <v>111</v>
      </c>
    </row>
    <row r="197" spans="1:20" s="8" customFormat="1" ht="47.25" thickBot="1" x14ac:dyDescent="0.4">
      <c r="A197" s="44" t="s">
        <v>917</v>
      </c>
      <c r="B197" s="45" t="s">
        <v>918</v>
      </c>
      <c r="C197" s="45" t="s">
        <v>383</v>
      </c>
      <c r="D197" s="45" t="s">
        <v>361</v>
      </c>
      <c r="E197" s="47" t="s">
        <v>34</v>
      </c>
      <c r="F197" s="47" t="s">
        <v>35</v>
      </c>
      <c r="G197" s="48">
        <v>10000</v>
      </c>
      <c r="H197" s="49">
        <v>0</v>
      </c>
      <c r="I197" s="49">
        <v>25</v>
      </c>
      <c r="J197" s="49">
        <f>ROUNDUP(G197*2.87%,2)</f>
        <v>287</v>
      </c>
      <c r="K197" s="49">
        <f>ROUNDUP(G197*7.1%,2)</f>
        <v>710</v>
      </c>
      <c r="L197" s="49">
        <f>+G197*1.2%</f>
        <v>120</v>
      </c>
      <c r="M197" s="49">
        <f>+G197*3.04%</f>
        <v>304</v>
      </c>
      <c r="N197" s="49">
        <f>+G197*7.09%</f>
        <v>709</v>
      </c>
      <c r="O197" s="49">
        <v>0</v>
      </c>
      <c r="P197" s="49">
        <f>+H197+I197+J197+K197+L197+M197+N197+O197</f>
        <v>2155</v>
      </c>
      <c r="Q197" s="49">
        <f t="shared" si="77"/>
        <v>616</v>
      </c>
      <c r="R197" s="49">
        <f>+K197+L197+N197</f>
        <v>1539</v>
      </c>
      <c r="S197" s="50">
        <f t="shared" si="64"/>
        <v>9384</v>
      </c>
      <c r="T197" s="51">
        <v>111</v>
      </c>
    </row>
    <row r="198" spans="1:20" s="8" customFormat="1" ht="47.25" thickBot="1" x14ac:dyDescent="0.4">
      <c r="A198" s="44" t="s">
        <v>919</v>
      </c>
      <c r="B198" s="45" t="s">
        <v>920</v>
      </c>
      <c r="C198" s="45" t="s">
        <v>383</v>
      </c>
      <c r="D198" s="45" t="s">
        <v>290</v>
      </c>
      <c r="E198" s="47" t="s">
        <v>34</v>
      </c>
      <c r="F198" s="47" t="s">
        <v>35</v>
      </c>
      <c r="G198" s="48">
        <v>10000</v>
      </c>
      <c r="H198" s="49">
        <v>0</v>
      </c>
      <c r="I198" s="49">
        <v>25</v>
      </c>
      <c r="J198" s="49">
        <f>ROUNDUP(G198*2.87%,2)</f>
        <v>287</v>
      </c>
      <c r="K198" s="49">
        <f>ROUNDUP(G198*7.1%,2)</f>
        <v>710</v>
      </c>
      <c r="L198" s="49">
        <f>+G198*1.2%</f>
        <v>120</v>
      </c>
      <c r="M198" s="49">
        <f>+G198*3.04%</f>
        <v>304</v>
      </c>
      <c r="N198" s="49">
        <f>+G198*7.09%</f>
        <v>709</v>
      </c>
      <c r="O198" s="49">
        <v>0</v>
      </c>
      <c r="P198" s="49">
        <f>+H198+I198+J198+K198+L198+M198+N198+O198</f>
        <v>2155</v>
      </c>
      <c r="Q198" s="49">
        <f t="shared" si="77"/>
        <v>616</v>
      </c>
      <c r="R198" s="49">
        <f>+K198+L198+N198</f>
        <v>1539</v>
      </c>
      <c r="S198" s="50">
        <f t="shared" si="64"/>
        <v>9384</v>
      </c>
      <c r="T198" s="51">
        <v>111</v>
      </c>
    </row>
    <row r="199" spans="1:20" s="8" customFormat="1" ht="47.25" thickBot="1" x14ac:dyDescent="0.4">
      <c r="A199" s="44" t="s">
        <v>391</v>
      </c>
      <c r="B199" s="45" t="s">
        <v>392</v>
      </c>
      <c r="C199" s="45" t="s">
        <v>383</v>
      </c>
      <c r="D199" s="45" t="s">
        <v>54</v>
      </c>
      <c r="E199" s="47" t="s">
        <v>34</v>
      </c>
      <c r="F199" s="47" t="s">
        <v>35</v>
      </c>
      <c r="G199" s="48">
        <v>20000</v>
      </c>
      <c r="H199" s="49">
        <v>0</v>
      </c>
      <c r="I199" s="49">
        <v>25</v>
      </c>
      <c r="J199" s="49">
        <f>ROUNDUP(G199*2.87%,2)</f>
        <v>574</v>
      </c>
      <c r="K199" s="49">
        <f t="shared" si="62"/>
        <v>1420</v>
      </c>
      <c r="L199" s="49">
        <f>+G199*1.2%</f>
        <v>240</v>
      </c>
      <c r="M199" s="49">
        <f>+G199*3.04%</f>
        <v>608</v>
      </c>
      <c r="N199" s="49">
        <f>+G199*7.09%</f>
        <v>1418</v>
      </c>
      <c r="O199" s="49">
        <v>0</v>
      </c>
      <c r="P199" s="49">
        <f>+H199+I199+J199+K199+L199+M199+N199+O199</f>
        <v>4285</v>
      </c>
      <c r="Q199" s="49">
        <f t="shared" si="77"/>
        <v>1207</v>
      </c>
      <c r="R199" s="49">
        <f>+K199+L199+N199</f>
        <v>3078</v>
      </c>
      <c r="S199" s="50">
        <f t="shared" si="64"/>
        <v>18793</v>
      </c>
      <c r="T199" s="51">
        <v>111</v>
      </c>
    </row>
    <row r="200" spans="1:20" s="8" customFormat="1" ht="64.5" customHeight="1" thickBot="1" x14ac:dyDescent="0.4">
      <c r="A200" s="44" t="s">
        <v>393</v>
      </c>
      <c r="B200" s="45" t="s">
        <v>394</v>
      </c>
      <c r="C200" s="45" t="s">
        <v>395</v>
      </c>
      <c r="D200" s="45" t="s">
        <v>841</v>
      </c>
      <c r="E200" s="47" t="s">
        <v>29</v>
      </c>
      <c r="F200" s="47" t="s">
        <v>40</v>
      </c>
      <c r="G200" s="48">
        <v>41500</v>
      </c>
      <c r="H200" s="49">
        <v>654.35</v>
      </c>
      <c r="I200" s="49">
        <v>25</v>
      </c>
      <c r="J200" s="49">
        <f t="shared" si="57"/>
        <v>1191.05</v>
      </c>
      <c r="K200" s="49">
        <f t="shared" si="62"/>
        <v>2946.5</v>
      </c>
      <c r="L200" s="49">
        <f t="shared" si="61"/>
        <v>498</v>
      </c>
      <c r="M200" s="49">
        <f t="shared" si="59"/>
        <v>1261.5999999999999</v>
      </c>
      <c r="N200" s="49">
        <f t="shared" si="60"/>
        <v>2942.3500000000004</v>
      </c>
      <c r="O200" s="49">
        <v>0</v>
      </c>
      <c r="P200" s="49">
        <f t="shared" si="85"/>
        <v>9518.85</v>
      </c>
      <c r="Q200" s="49">
        <f t="shared" si="77"/>
        <v>3132</v>
      </c>
      <c r="R200" s="49">
        <f t="shared" si="58"/>
        <v>6386.85</v>
      </c>
      <c r="S200" s="50">
        <f t="shared" si="64"/>
        <v>38368</v>
      </c>
      <c r="T200" s="51">
        <v>111</v>
      </c>
    </row>
    <row r="201" spans="1:20" s="8" customFormat="1" ht="70.5" thickBot="1" x14ac:dyDescent="0.4">
      <c r="A201" s="44" t="s">
        <v>396</v>
      </c>
      <c r="B201" s="45" t="s">
        <v>397</v>
      </c>
      <c r="C201" s="45" t="s">
        <v>398</v>
      </c>
      <c r="D201" s="45" t="s">
        <v>399</v>
      </c>
      <c r="E201" s="47" t="s">
        <v>29</v>
      </c>
      <c r="F201" s="47" t="s">
        <v>30</v>
      </c>
      <c r="G201" s="48">
        <v>65000</v>
      </c>
      <c r="H201" s="49">
        <v>4427.55</v>
      </c>
      <c r="I201" s="49">
        <v>25</v>
      </c>
      <c r="J201" s="49">
        <f t="shared" si="57"/>
        <v>1865.5</v>
      </c>
      <c r="K201" s="49">
        <f t="shared" si="62"/>
        <v>4615</v>
      </c>
      <c r="L201" s="49">
        <v>660</v>
      </c>
      <c r="M201" s="49">
        <f t="shared" si="59"/>
        <v>1976</v>
      </c>
      <c r="N201" s="49">
        <f t="shared" si="60"/>
        <v>4608.5</v>
      </c>
      <c r="O201" s="49">
        <v>0</v>
      </c>
      <c r="P201" s="49">
        <f t="shared" si="85"/>
        <v>18177.55</v>
      </c>
      <c r="Q201" s="49">
        <f t="shared" si="77"/>
        <v>8294.0499999999993</v>
      </c>
      <c r="R201" s="49">
        <f t="shared" si="58"/>
        <v>9883.5</v>
      </c>
      <c r="S201" s="50">
        <f t="shared" si="64"/>
        <v>56705.95</v>
      </c>
      <c r="T201" s="51">
        <v>111</v>
      </c>
    </row>
    <row r="202" spans="1:20" s="8" customFormat="1" ht="47.25" thickBot="1" x14ac:dyDescent="0.4">
      <c r="A202" s="44" t="s">
        <v>936</v>
      </c>
      <c r="B202" s="45" t="s">
        <v>937</v>
      </c>
      <c r="C202" s="45" t="s">
        <v>398</v>
      </c>
      <c r="D202" s="45" t="s">
        <v>117</v>
      </c>
      <c r="E202" s="47" t="s">
        <v>29</v>
      </c>
      <c r="F202" s="47" t="s">
        <v>98</v>
      </c>
      <c r="G202" s="48">
        <v>10000</v>
      </c>
      <c r="H202" s="49">
        <v>0</v>
      </c>
      <c r="I202" s="49">
        <v>25</v>
      </c>
      <c r="J202" s="49">
        <f>ROUNDUP(G202*2.87%,2)</f>
        <v>287</v>
      </c>
      <c r="K202" s="49">
        <f>ROUNDUP(G202*7.1%,2)</f>
        <v>710</v>
      </c>
      <c r="L202" s="49">
        <f>+G202*1.2%</f>
        <v>120</v>
      </c>
      <c r="M202" s="49">
        <f>+G202*3.04%</f>
        <v>304</v>
      </c>
      <c r="N202" s="49">
        <f>+G202*7.09%</f>
        <v>709</v>
      </c>
      <c r="O202" s="49">
        <v>0</v>
      </c>
      <c r="P202" s="49">
        <f>+H202+I202+J202+K202+L202+M202+N202+O202</f>
        <v>2155</v>
      </c>
      <c r="Q202" s="49">
        <f t="shared" si="77"/>
        <v>616</v>
      </c>
      <c r="R202" s="49">
        <f>+K202+L202+N202</f>
        <v>1539</v>
      </c>
      <c r="S202" s="50">
        <f t="shared" si="64"/>
        <v>9384</v>
      </c>
      <c r="T202" s="51">
        <v>111</v>
      </c>
    </row>
    <row r="203" spans="1:20" s="8" customFormat="1" ht="47.25" thickBot="1" x14ac:dyDescent="0.4">
      <c r="A203" s="44" t="s">
        <v>400</v>
      </c>
      <c r="B203" s="45" t="s">
        <v>401</v>
      </c>
      <c r="C203" s="45" t="s">
        <v>398</v>
      </c>
      <c r="D203" s="45" t="s">
        <v>402</v>
      </c>
      <c r="E203" s="47" t="s">
        <v>29</v>
      </c>
      <c r="F203" s="47" t="s">
        <v>98</v>
      </c>
      <c r="G203" s="48">
        <v>10000</v>
      </c>
      <c r="H203" s="49">
        <v>0</v>
      </c>
      <c r="I203" s="49">
        <v>25</v>
      </c>
      <c r="J203" s="49">
        <f t="shared" si="57"/>
        <v>287</v>
      </c>
      <c r="K203" s="49">
        <f t="shared" si="62"/>
        <v>710</v>
      </c>
      <c r="L203" s="49">
        <f t="shared" si="61"/>
        <v>120</v>
      </c>
      <c r="M203" s="49">
        <f t="shared" si="59"/>
        <v>304</v>
      </c>
      <c r="N203" s="49">
        <f t="shared" si="60"/>
        <v>709</v>
      </c>
      <c r="O203" s="49">
        <v>0</v>
      </c>
      <c r="P203" s="49">
        <f t="shared" si="85"/>
        <v>2155</v>
      </c>
      <c r="Q203" s="49">
        <f t="shared" si="77"/>
        <v>616</v>
      </c>
      <c r="R203" s="49">
        <f t="shared" si="58"/>
        <v>1539</v>
      </c>
      <c r="S203" s="50">
        <f t="shared" si="64"/>
        <v>9384</v>
      </c>
      <c r="T203" s="51">
        <v>111</v>
      </c>
    </row>
    <row r="204" spans="1:20" s="8" customFormat="1" ht="47.25" thickBot="1" x14ac:dyDescent="0.4">
      <c r="A204" s="44" t="s">
        <v>403</v>
      </c>
      <c r="B204" s="45" t="s">
        <v>404</v>
      </c>
      <c r="C204" s="45" t="s">
        <v>398</v>
      </c>
      <c r="D204" s="45" t="s">
        <v>54</v>
      </c>
      <c r="E204" s="47" t="s">
        <v>34</v>
      </c>
      <c r="F204" s="47" t="s">
        <v>35</v>
      </c>
      <c r="G204" s="48">
        <v>10000</v>
      </c>
      <c r="H204" s="49">
        <v>0</v>
      </c>
      <c r="I204" s="49">
        <v>25</v>
      </c>
      <c r="J204" s="49">
        <f t="shared" si="57"/>
        <v>287</v>
      </c>
      <c r="K204" s="49">
        <f t="shared" si="62"/>
        <v>710</v>
      </c>
      <c r="L204" s="49">
        <f t="shared" si="61"/>
        <v>120</v>
      </c>
      <c r="M204" s="49">
        <f t="shared" si="59"/>
        <v>304</v>
      </c>
      <c r="N204" s="49">
        <f t="shared" si="60"/>
        <v>709</v>
      </c>
      <c r="O204" s="49">
        <v>0</v>
      </c>
      <c r="P204" s="49">
        <f t="shared" si="85"/>
        <v>2155</v>
      </c>
      <c r="Q204" s="49">
        <f t="shared" si="77"/>
        <v>616</v>
      </c>
      <c r="R204" s="49">
        <f t="shared" si="58"/>
        <v>1539</v>
      </c>
      <c r="S204" s="50">
        <f t="shared" si="64"/>
        <v>9384</v>
      </c>
      <c r="T204" s="51">
        <v>111</v>
      </c>
    </row>
    <row r="205" spans="1:20" s="8" customFormat="1" ht="47.25" thickBot="1" x14ac:dyDescent="0.4">
      <c r="A205" s="44" t="s">
        <v>405</v>
      </c>
      <c r="B205" s="45" t="s">
        <v>406</v>
      </c>
      <c r="C205" s="45" t="s">
        <v>398</v>
      </c>
      <c r="D205" s="45" t="s">
        <v>407</v>
      </c>
      <c r="E205" s="47" t="s">
        <v>34</v>
      </c>
      <c r="F205" s="47" t="s">
        <v>35</v>
      </c>
      <c r="G205" s="48">
        <v>10000</v>
      </c>
      <c r="H205" s="49">
        <v>0</v>
      </c>
      <c r="I205" s="49">
        <v>25</v>
      </c>
      <c r="J205" s="49">
        <f t="shared" ref="J205:J269" si="86">ROUNDUP(G205*2.87%,2)</f>
        <v>287</v>
      </c>
      <c r="K205" s="49">
        <f t="shared" si="62"/>
        <v>710</v>
      </c>
      <c r="L205" s="49">
        <f t="shared" si="61"/>
        <v>120</v>
      </c>
      <c r="M205" s="49">
        <f t="shared" si="59"/>
        <v>304</v>
      </c>
      <c r="N205" s="49">
        <f t="shared" si="60"/>
        <v>709</v>
      </c>
      <c r="O205" s="49">
        <v>0</v>
      </c>
      <c r="P205" s="49">
        <f t="shared" si="85"/>
        <v>2155</v>
      </c>
      <c r="Q205" s="49">
        <f t="shared" si="77"/>
        <v>616</v>
      </c>
      <c r="R205" s="49">
        <f t="shared" si="58"/>
        <v>1539</v>
      </c>
      <c r="S205" s="50">
        <f t="shared" si="64"/>
        <v>9384</v>
      </c>
      <c r="T205" s="51">
        <v>111</v>
      </c>
    </row>
    <row r="206" spans="1:20" s="8" customFormat="1" ht="47.25" thickBot="1" x14ac:dyDescent="0.4">
      <c r="A206" s="44" t="s">
        <v>408</v>
      </c>
      <c r="B206" s="45" t="s">
        <v>409</v>
      </c>
      <c r="C206" s="45" t="s">
        <v>398</v>
      </c>
      <c r="D206" s="45" t="s">
        <v>410</v>
      </c>
      <c r="E206" s="47" t="s">
        <v>29</v>
      </c>
      <c r="F206" s="47" t="s">
        <v>98</v>
      </c>
      <c r="G206" s="48">
        <v>10000</v>
      </c>
      <c r="H206" s="49">
        <v>0</v>
      </c>
      <c r="I206" s="49">
        <v>25</v>
      </c>
      <c r="J206" s="49">
        <f t="shared" si="86"/>
        <v>287</v>
      </c>
      <c r="K206" s="49">
        <f t="shared" si="62"/>
        <v>710</v>
      </c>
      <c r="L206" s="49">
        <f t="shared" si="61"/>
        <v>120</v>
      </c>
      <c r="M206" s="49">
        <f t="shared" si="59"/>
        <v>304</v>
      </c>
      <c r="N206" s="49">
        <f t="shared" si="60"/>
        <v>709</v>
      </c>
      <c r="O206" s="49">
        <v>0</v>
      </c>
      <c r="P206" s="49">
        <f t="shared" si="85"/>
        <v>2155</v>
      </c>
      <c r="Q206" s="49">
        <f t="shared" si="77"/>
        <v>616</v>
      </c>
      <c r="R206" s="49">
        <f t="shared" si="58"/>
        <v>1539</v>
      </c>
      <c r="S206" s="50">
        <f t="shared" si="64"/>
        <v>9384</v>
      </c>
      <c r="T206" s="51">
        <v>111</v>
      </c>
    </row>
    <row r="207" spans="1:20" s="8" customFormat="1" ht="47.25" thickBot="1" x14ac:dyDescent="0.4">
      <c r="A207" s="44" t="s">
        <v>411</v>
      </c>
      <c r="B207" s="45" t="s">
        <v>412</v>
      </c>
      <c r="C207" s="45" t="s">
        <v>398</v>
      </c>
      <c r="D207" s="45" t="s">
        <v>114</v>
      </c>
      <c r="E207" s="47" t="s">
        <v>29</v>
      </c>
      <c r="F207" s="47" t="s">
        <v>98</v>
      </c>
      <c r="G207" s="48">
        <v>10000</v>
      </c>
      <c r="H207" s="49">
        <v>0</v>
      </c>
      <c r="I207" s="49">
        <v>25</v>
      </c>
      <c r="J207" s="49">
        <f t="shared" si="86"/>
        <v>287</v>
      </c>
      <c r="K207" s="49">
        <f t="shared" si="62"/>
        <v>710</v>
      </c>
      <c r="L207" s="49">
        <f t="shared" si="61"/>
        <v>120</v>
      </c>
      <c r="M207" s="49">
        <f t="shared" si="59"/>
        <v>304</v>
      </c>
      <c r="N207" s="49">
        <f t="shared" si="60"/>
        <v>709</v>
      </c>
      <c r="O207" s="49">
        <v>0</v>
      </c>
      <c r="P207" s="49">
        <f t="shared" si="85"/>
        <v>2155</v>
      </c>
      <c r="Q207" s="49">
        <f t="shared" si="77"/>
        <v>616</v>
      </c>
      <c r="R207" s="49">
        <f t="shared" si="58"/>
        <v>1539</v>
      </c>
      <c r="S207" s="50">
        <f t="shared" si="64"/>
        <v>9384</v>
      </c>
      <c r="T207" s="51">
        <v>111</v>
      </c>
    </row>
    <row r="208" spans="1:20" s="8" customFormat="1" ht="47.25" thickBot="1" x14ac:dyDescent="0.4">
      <c r="A208" s="44" t="s">
        <v>413</v>
      </c>
      <c r="B208" s="45" t="s">
        <v>414</v>
      </c>
      <c r="C208" s="45" t="s">
        <v>398</v>
      </c>
      <c r="D208" s="45" t="s">
        <v>410</v>
      </c>
      <c r="E208" s="47" t="s">
        <v>29</v>
      </c>
      <c r="F208" s="47" t="s">
        <v>98</v>
      </c>
      <c r="G208" s="48">
        <v>10000</v>
      </c>
      <c r="H208" s="49">
        <v>0</v>
      </c>
      <c r="I208" s="49">
        <v>25</v>
      </c>
      <c r="J208" s="49">
        <f t="shared" si="86"/>
        <v>287</v>
      </c>
      <c r="K208" s="49">
        <f t="shared" si="62"/>
        <v>710</v>
      </c>
      <c r="L208" s="49">
        <f t="shared" si="61"/>
        <v>120</v>
      </c>
      <c r="M208" s="49">
        <f t="shared" si="59"/>
        <v>304</v>
      </c>
      <c r="N208" s="49">
        <f t="shared" si="60"/>
        <v>709</v>
      </c>
      <c r="O208" s="49">
        <v>0</v>
      </c>
      <c r="P208" s="49">
        <f t="shared" si="85"/>
        <v>2155</v>
      </c>
      <c r="Q208" s="49">
        <f t="shared" si="77"/>
        <v>616</v>
      </c>
      <c r="R208" s="49">
        <f t="shared" ref="R208:R272" si="87">+K208+L208+N208</f>
        <v>1539</v>
      </c>
      <c r="S208" s="50">
        <f t="shared" si="64"/>
        <v>9384</v>
      </c>
      <c r="T208" s="51">
        <v>111</v>
      </c>
    </row>
    <row r="209" spans="1:20" s="8" customFormat="1" ht="47.25" thickBot="1" x14ac:dyDescent="0.4">
      <c r="A209" s="44" t="s">
        <v>415</v>
      </c>
      <c r="B209" s="45" t="s">
        <v>416</v>
      </c>
      <c r="C209" s="45" t="s">
        <v>398</v>
      </c>
      <c r="D209" s="45" t="s">
        <v>410</v>
      </c>
      <c r="E209" s="47" t="s">
        <v>29</v>
      </c>
      <c r="F209" s="47" t="s">
        <v>98</v>
      </c>
      <c r="G209" s="48">
        <v>10000</v>
      </c>
      <c r="H209" s="49">
        <v>0</v>
      </c>
      <c r="I209" s="49">
        <v>25</v>
      </c>
      <c r="J209" s="49">
        <f t="shared" si="86"/>
        <v>287</v>
      </c>
      <c r="K209" s="49">
        <f t="shared" si="62"/>
        <v>710</v>
      </c>
      <c r="L209" s="49">
        <f t="shared" si="61"/>
        <v>120</v>
      </c>
      <c r="M209" s="49">
        <f t="shared" ref="M209:M277" si="88">+G209*3.04%</f>
        <v>304</v>
      </c>
      <c r="N209" s="49">
        <f t="shared" ref="N209:N277" si="89">+G209*7.09%</f>
        <v>709</v>
      </c>
      <c r="O209" s="49">
        <v>1715.46</v>
      </c>
      <c r="P209" s="49">
        <f t="shared" si="85"/>
        <v>3870.46</v>
      </c>
      <c r="Q209" s="49">
        <f t="shared" si="77"/>
        <v>2331.46</v>
      </c>
      <c r="R209" s="49">
        <f t="shared" si="87"/>
        <v>1539</v>
      </c>
      <c r="S209" s="50">
        <f t="shared" si="64"/>
        <v>7668.54</v>
      </c>
      <c r="T209" s="51">
        <v>111</v>
      </c>
    </row>
    <row r="210" spans="1:20" s="8" customFormat="1" ht="47.25" thickBot="1" x14ac:dyDescent="0.4">
      <c r="A210" s="44" t="s">
        <v>417</v>
      </c>
      <c r="B210" s="45" t="s">
        <v>418</v>
      </c>
      <c r="C210" s="45" t="s">
        <v>398</v>
      </c>
      <c r="D210" s="45" t="s">
        <v>410</v>
      </c>
      <c r="E210" s="47" t="s">
        <v>29</v>
      </c>
      <c r="F210" s="47" t="s">
        <v>98</v>
      </c>
      <c r="G210" s="48">
        <v>10000</v>
      </c>
      <c r="H210" s="49">
        <v>0</v>
      </c>
      <c r="I210" s="49">
        <v>25</v>
      </c>
      <c r="J210" s="49">
        <f t="shared" si="86"/>
        <v>287</v>
      </c>
      <c r="K210" s="49">
        <f t="shared" si="62"/>
        <v>710</v>
      </c>
      <c r="L210" s="49">
        <f t="shared" ref="L210:L280" si="90">+G210*1.2%</f>
        <v>120</v>
      </c>
      <c r="M210" s="49">
        <f t="shared" si="88"/>
        <v>304</v>
      </c>
      <c r="N210" s="49">
        <f t="shared" si="89"/>
        <v>709</v>
      </c>
      <c r="O210" s="49">
        <v>0</v>
      </c>
      <c r="P210" s="49">
        <f t="shared" si="85"/>
        <v>2155</v>
      </c>
      <c r="Q210" s="49">
        <f t="shared" si="77"/>
        <v>616</v>
      </c>
      <c r="R210" s="49">
        <f t="shared" si="87"/>
        <v>1539</v>
      </c>
      <c r="S210" s="50">
        <f t="shared" si="64"/>
        <v>9384</v>
      </c>
      <c r="T210" s="51">
        <v>111</v>
      </c>
    </row>
    <row r="211" spans="1:20" s="8" customFormat="1" ht="72" customHeight="1" thickBot="1" x14ac:dyDescent="0.4">
      <c r="A211" s="44" t="s">
        <v>982</v>
      </c>
      <c r="B211" s="45" t="s">
        <v>983</v>
      </c>
      <c r="C211" s="45" t="s">
        <v>398</v>
      </c>
      <c r="D211" s="45" t="s">
        <v>54</v>
      </c>
      <c r="E211" s="47" t="s">
        <v>34</v>
      </c>
      <c r="F211" s="47" t="s">
        <v>35</v>
      </c>
      <c r="G211" s="48">
        <v>10000</v>
      </c>
      <c r="H211" s="49">
        <v>0</v>
      </c>
      <c r="I211" s="49">
        <v>25</v>
      </c>
      <c r="J211" s="49">
        <f t="shared" ref="J211" si="91">ROUNDUP(G211*2.87%,2)</f>
        <v>287</v>
      </c>
      <c r="K211" s="49">
        <f t="shared" ref="K211" si="92">ROUNDUP(G211*7.1%,2)</f>
        <v>710</v>
      </c>
      <c r="L211" s="49">
        <f t="shared" ref="L211" si="93">+G211*1.2%</f>
        <v>120</v>
      </c>
      <c r="M211" s="49">
        <f t="shared" ref="M211" si="94">+G211*3.04%</f>
        <v>304</v>
      </c>
      <c r="N211" s="49">
        <f t="shared" ref="N211" si="95">+G211*7.09%</f>
        <v>709</v>
      </c>
      <c r="O211" s="49">
        <v>0</v>
      </c>
      <c r="P211" s="49">
        <f t="shared" ref="P211" si="96">+H211+I211+J211+K211+L211+M211+N211+O211</f>
        <v>2155</v>
      </c>
      <c r="Q211" s="49">
        <f t="shared" si="77"/>
        <v>616</v>
      </c>
      <c r="R211" s="49">
        <f t="shared" ref="R211" si="97">+K211+L211+N211</f>
        <v>1539</v>
      </c>
      <c r="S211" s="50">
        <f t="shared" si="64"/>
        <v>9384</v>
      </c>
      <c r="T211" s="51">
        <v>111</v>
      </c>
    </row>
    <row r="212" spans="1:20" s="8" customFormat="1" ht="73.5" customHeight="1" thickBot="1" x14ac:dyDescent="0.4">
      <c r="A212" s="44" t="s">
        <v>419</v>
      </c>
      <c r="B212" s="45" t="s">
        <v>420</v>
      </c>
      <c r="C212" s="45" t="s">
        <v>398</v>
      </c>
      <c r="D212" s="45" t="s">
        <v>290</v>
      </c>
      <c r="E212" s="47" t="s">
        <v>34</v>
      </c>
      <c r="F212" s="47" t="s">
        <v>35</v>
      </c>
      <c r="G212" s="48">
        <v>10000</v>
      </c>
      <c r="H212" s="49">
        <v>0</v>
      </c>
      <c r="I212" s="49">
        <v>25</v>
      </c>
      <c r="J212" s="49">
        <f t="shared" si="86"/>
        <v>287</v>
      </c>
      <c r="K212" s="49">
        <f t="shared" si="62"/>
        <v>710</v>
      </c>
      <c r="L212" s="49">
        <f t="shared" si="90"/>
        <v>120</v>
      </c>
      <c r="M212" s="49">
        <f t="shared" si="88"/>
        <v>304</v>
      </c>
      <c r="N212" s="49">
        <f t="shared" si="89"/>
        <v>709</v>
      </c>
      <c r="O212" s="49">
        <v>0</v>
      </c>
      <c r="P212" s="49">
        <f t="shared" si="85"/>
        <v>2155</v>
      </c>
      <c r="Q212" s="49">
        <f t="shared" si="77"/>
        <v>616</v>
      </c>
      <c r="R212" s="49">
        <f t="shared" si="87"/>
        <v>1539</v>
      </c>
      <c r="S212" s="50">
        <f t="shared" si="64"/>
        <v>9384</v>
      </c>
      <c r="T212" s="51">
        <v>111</v>
      </c>
    </row>
    <row r="213" spans="1:20" s="8" customFormat="1" ht="72" customHeight="1" thickBot="1" x14ac:dyDescent="0.4">
      <c r="A213" s="44" t="s">
        <v>421</v>
      </c>
      <c r="B213" s="45" t="s">
        <v>422</v>
      </c>
      <c r="C213" s="45" t="s">
        <v>398</v>
      </c>
      <c r="D213" s="45" t="s">
        <v>410</v>
      </c>
      <c r="E213" s="47" t="s">
        <v>29</v>
      </c>
      <c r="F213" s="47" t="s">
        <v>98</v>
      </c>
      <c r="G213" s="48">
        <v>10000</v>
      </c>
      <c r="H213" s="49">
        <v>0</v>
      </c>
      <c r="I213" s="49">
        <v>25</v>
      </c>
      <c r="J213" s="49">
        <f t="shared" si="86"/>
        <v>287</v>
      </c>
      <c r="K213" s="49">
        <f t="shared" si="62"/>
        <v>710</v>
      </c>
      <c r="L213" s="49">
        <f t="shared" si="90"/>
        <v>120</v>
      </c>
      <c r="M213" s="49">
        <f t="shared" si="88"/>
        <v>304</v>
      </c>
      <c r="N213" s="49">
        <f t="shared" si="89"/>
        <v>709</v>
      </c>
      <c r="O213" s="49">
        <v>0</v>
      </c>
      <c r="P213" s="49">
        <f t="shared" si="85"/>
        <v>2155</v>
      </c>
      <c r="Q213" s="49">
        <f t="shared" si="77"/>
        <v>616</v>
      </c>
      <c r="R213" s="49">
        <f t="shared" si="87"/>
        <v>1539</v>
      </c>
      <c r="S213" s="50">
        <f t="shared" si="64"/>
        <v>9384</v>
      </c>
      <c r="T213" s="51">
        <v>111</v>
      </c>
    </row>
    <row r="214" spans="1:20" s="8" customFormat="1" ht="66" customHeight="1" thickBot="1" x14ac:dyDescent="0.4">
      <c r="A214" s="44" t="s">
        <v>423</v>
      </c>
      <c r="B214" s="45" t="s">
        <v>424</v>
      </c>
      <c r="C214" s="45" t="s">
        <v>398</v>
      </c>
      <c r="D214" s="45" t="s">
        <v>361</v>
      </c>
      <c r="E214" s="47" t="s">
        <v>29</v>
      </c>
      <c r="F214" s="47" t="s">
        <v>35</v>
      </c>
      <c r="G214" s="48">
        <v>10000</v>
      </c>
      <c r="H214" s="49">
        <v>0</v>
      </c>
      <c r="I214" s="49">
        <v>25</v>
      </c>
      <c r="J214" s="49">
        <f t="shared" si="86"/>
        <v>287</v>
      </c>
      <c r="K214" s="49">
        <f t="shared" si="62"/>
        <v>710</v>
      </c>
      <c r="L214" s="49">
        <f t="shared" si="90"/>
        <v>120</v>
      </c>
      <c r="M214" s="49">
        <f t="shared" si="88"/>
        <v>304</v>
      </c>
      <c r="N214" s="49">
        <f t="shared" si="89"/>
        <v>709</v>
      </c>
      <c r="O214" s="49">
        <v>0</v>
      </c>
      <c r="P214" s="49">
        <f t="shared" si="85"/>
        <v>2155</v>
      </c>
      <c r="Q214" s="49">
        <f t="shared" si="77"/>
        <v>616</v>
      </c>
      <c r="R214" s="49">
        <f t="shared" si="87"/>
        <v>1539</v>
      </c>
      <c r="S214" s="50">
        <f t="shared" si="64"/>
        <v>9384</v>
      </c>
      <c r="T214" s="51">
        <v>111</v>
      </c>
    </row>
    <row r="215" spans="1:20" s="8" customFormat="1" ht="47.25" thickBot="1" x14ac:dyDescent="0.4">
      <c r="A215" s="44" t="s">
        <v>425</v>
      </c>
      <c r="B215" s="45" t="s">
        <v>426</v>
      </c>
      <c r="C215" s="45" t="s">
        <v>398</v>
      </c>
      <c r="D215" s="45" t="s">
        <v>361</v>
      </c>
      <c r="E215" s="47" t="s">
        <v>29</v>
      </c>
      <c r="F215" s="47" t="s">
        <v>35</v>
      </c>
      <c r="G215" s="48">
        <v>10000</v>
      </c>
      <c r="H215" s="49">
        <v>0</v>
      </c>
      <c r="I215" s="49">
        <v>25</v>
      </c>
      <c r="J215" s="49">
        <f t="shared" si="86"/>
        <v>287</v>
      </c>
      <c r="K215" s="49">
        <f t="shared" si="62"/>
        <v>710</v>
      </c>
      <c r="L215" s="49">
        <f t="shared" si="90"/>
        <v>120</v>
      </c>
      <c r="M215" s="49">
        <f t="shared" si="88"/>
        <v>304</v>
      </c>
      <c r="N215" s="49">
        <f t="shared" si="89"/>
        <v>709</v>
      </c>
      <c r="O215" s="49">
        <v>0</v>
      </c>
      <c r="P215" s="49">
        <f t="shared" si="85"/>
        <v>2155</v>
      </c>
      <c r="Q215" s="49">
        <f t="shared" ref="Q215:Q231" si="98">ROUNDUP(H215+I215+J215+M215+O215,2)</f>
        <v>616</v>
      </c>
      <c r="R215" s="49">
        <f t="shared" si="87"/>
        <v>1539</v>
      </c>
      <c r="S215" s="50">
        <f t="shared" si="64"/>
        <v>9384</v>
      </c>
      <c r="T215" s="51">
        <v>111</v>
      </c>
    </row>
    <row r="216" spans="1:20" s="8" customFormat="1" ht="47.25" thickBot="1" x14ac:dyDescent="0.4">
      <c r="A216" s="44" t="s">
        <v>427</v>
      </c>
      <c r="B216" s="45" t="s">
        <v>428</v>
      </c>
      <c r="C216" s="45" t="s">
        <v>398</v>
      </c>
      <c r="D216" s="45" t="s">
        <v>117</v>
      </c>
      <c r="E216" s="47" t="s">
        <v>34</v>
      </c>
      <c r="F216" s="47" t="s">
        <v>35</v>
      </c>
      <c r="G216" s="48">
        <v>10000</v>
      </c>
      <c r="H216" s="49">
        <v>0</v>
      </c>
      <c r="I216" s="49">
        <v>25</v>
      </c>
      <c r="J216" s="49">
        <f t="shared" si="86"/>
        <v>287</v>
      </c>
      <c r="K216" s="49">
        <f t="shared" si="62"/>
        <v>710</v>
      </c>
      <c r="L216" s="49">
        <f t="shared" si="90"/>
        <v>120</v>
      </c>
      <c r="M216" s="49">
        <f t="shared" si="88"/>
        <v>304</v>
      </c>
      <c r="N216" s="49">
        <f t="shared" si="89"/>
        <v>709</v>
      </c>
      <c r="O216" s="49">
        <v>0</v>
      </c>
      <c r="P216" s="49">
        <f t="shared" si="85"/>
        <v>2155</v>
      </c>
      <c r="Q216" s="49">
        <f t="shared" si="98"/>
        <v>616</v>
      </c>
      <c r="R216" s="49">
        <f t="shared" si="87"/>
        <v>1539</v>
      </c>
      <c r="S216" s="50">
        <f t="shared" si="64"/>
        <v>9384</v>
      </c>
      <c r="T216" s="51">
        <v>111</v>
      </c>
    </row>
    <row r="217" spans="1:20" s="8" customFormat="1" ht="47.25" thickBot="1" x14ac:dyDescent="0.4">
      <c r="A217" s="44" t="s">
        <v>429</v>
      </c>
      <c r="B217" s="45" t="s">
        <v>430</v>
      </c>
      <c r="C217" s="45" t="s">
        <v>398</v>
      </c>
      <c r="D217" s="45" t="s">
        <v>361</v>
      </c>
      <c r="E217" s="47" t="s">
        <v>29</v>
      </c>
      <c r="F217" s="47" t="s">
        <v>35</v>
      </c>
      <c r="G217" s="48">
        <v>10000</v>
      </c>
      <c r="H217" s="49">
        <v>0</v>
      </c>
      <c r="I217" s="49">
        <v>25</v>
      </c>
      <c r="J217" s="49">
        <f t="shared" si="86"/>
        <v>287</v>
      </c>
      <c r="K217" s="49">
        <f t="shared" ref="K217:K278" si="99">ROUNDUP(G217*7.1%,2)</f>
        <v>710</v>
      </c>
      <c r="L217" s="49">
        <f t="shared" si="90"/>
        <v>120</v>
      </c>
      <c r="M217" s="49">
        <f t="shared" si="88"/>
        <v>304</v>
      </c>
      <c r="N217" s="49">
        <f t="shared" si="89"/>
        <v>709</v>
      </c>
      <c r="O217" s="49">
        <v>0</v>
      </c>
      <c r="P217" s="49">
        <f t="shared" si="85"/>
        <v>2155</v>
      </c>
      <c r="Q217" s="49">
        <f t="shared" si="98"/>
        <v>616</v>
      </c>
      <c r="R217" s="49">
        <f t="shared" si="87"/>
        <v>1539</v>
      </c>
      <c r="S217" s="50">
        <f t="shared" si="64"/>
        <v>9384</v>
      </c>
      <c r="T217" s="51">
        <v>111</v>
      </c>
    </row>
    <row r="218" spans="1:20" s="8" customFormat="1" ht="47.25" thickBot="1" x14ac:dyDescent="0.4">
      <c r="A218" s="44" t="s">
        <v>431</v>
      </c>
      <c r="B218" s="45" t="s">
        <v>432</v>
      </c>
      <c r="C218" s="45" t="s">
        <v>398</v>
      </c>
      <c r="D218" s="45" t="s">
        <v>358</v>
      </c>
      <c r="E218" s="47" t="s">
        <v>29</v>
      </c>
      <c r="F218" s="47" t="s">
        <v>35</v>
      </c>
      <c r="G218" s="48">
        <v>25000</v>
      </c>
      <c r="H218" s="49">
        <v>0</v>
      </c>
      <c r="I218" s="49">
        <v>25</v>
      </c>
      <c r="J218" s="49">
        <f t="shared" si="86"/>
        <v>717.5</v>
      </c>
      <c r="K218" s="49">
        <f t="shared" si="99"/>
        <v>1775</v>
      </c>
      <c r="L218" s="49">
        <f t="shared" si="90"/>
        <v>300</v>
      </c>
      <c r="M218" s="49">
        <f t="shared" si="88"/>
        <v>760</v>
      </c>
      <c r="N218" s="49">
        <f t="shared" si="89"/>
        <v>1772.5000000000002</v>
      </c>
      <c r="O218" s="49">
        <v>0</v>
      </c>
      <c r="P218" s="49">
        <f t="shared" si="85"/>
        <v>5350</v>
      </c>
      <c r="Q218" s="49">
        <f t="shared" si="98"/>
        <v>1502.5</v>
      </c>
      <c r="R218" s="49">
        <f t="shared" si="87"/>
        <v>3847.5</v>
      </c>
      <c r="S218" s="50">
        <f t="shared" si="64"/>
        <v>23497.5</v>
      </c>
      <c r="T218" s="51">
        <v>111</v>
      </c>
    </row>
    <row r="219" spans="1:20" s="8" customFormat="1" ht="70.5" thickBot="1" x14ac:dyDescent="0.4">
      <c r="A219" s="44" t="s">
        <v>821</v>
      </c>
      <c r="B219" s="45" t="s">
        <v>824</v>
      </c>
      <c r="C219" s="45" t="s">
        <v>398</v>
      </c>
      <c r="D219" s="45" t="s">
        <v>166</v>
      </c>
      <c r="E219" s="47" t="s">
        <v>29</v>
      </c>
      <c r="F219" s="47" t="s">
        <v>35</v>
      </c>
      <c r="G219" s="48">
        <v>10000</v>
      </c>
      <c r="H219" s="49">
        <v>0</v>
      </c>
      <c r="I219" s="49">
        <v>25</v>
      </c>
      <c r="J219" s="49">
        <f>ROUNDUP(G219*2.87%,2)</f>
        <v>287</v>
      </c>
      <c r="K219" s="49">
        <f t="shared" si="99"/>
        <v>710</v>
      </c>
      <c r="L219" s="49">
        <f>+G219*1.2%</f>
        <v>120</v>
      </c>
      <c r="M219" s="49">
        <f>+G219*3.04%</f>
        <v>304</v>
      </c>
      <c r="N219" s="49">
        <f>+G219*7.09%</f>
        <v>709</v>
      </c>
      <c r="O219" s="49">
        <v>1715.46</v>
      </c>
      <c r="P219" s="49">
        <f>+H219+I219+J219+K219+L219+M219+N219+O219</f>
        <v>3870.46</v>
      </c>
      <c r="Q219" s="49">
        <f t="shared" si="98"/>
        <v>2331.46</v>
      </c>
      <c r="R219" s="49">
        <f>+K219+L219+N219</f>
        <v>1539</v>
      </c>
      <c r="S219" s="50">
        <f t="shared" si="64"/>
        <v>7668.54</v>
      </c>
      <c r="T219" s="51">
        <v>111</v>
      </c>
    </row>
    <row r="220" spans="1:20" s="8" customFormat="1" ht="70.5" thickBot="1" x14ac:dyDescent="0.4">
      <c r="A220" s="44" t="s">
        <v>822</v>
      </c>
      <c r="B220" s="45" t="s">
        <v>825</v>
      </c>
      <c r="C220" s="45" t="s">
        <v>398</v>
      </c>
      <c r="D220" s="45" t="s">
        <v>166</v>
      </c>
      <c r="E220" s="47" t="s">
        <v>29</v>
      </c>
      <c r="F220" s="47" t="s">
        <v>35</v>
      </c>
      <c r="G220" s="48">
        <v>10000</v>
      </c>
      <c r="H220" s="49">
        <v>0</v>
      </c>
      <c r="I220" s="49">
        <v>25</v>
      </c>
      <c r="J220" s="49">
        <f t="shared" si="86"/>
        <v>287</v>
      </c>
      <c r="K220" s="49">
        <f t="shared" si="99"/>
        <v>710</v>
      </c>
      <c r="L220" s="49">
        <f t="shared" si="90"/>
        <v>120</v>
      </c>
      <c r="M220" s="49">
        <f t="shared" si="88"/>
        <v>304</v>
      </c>
      <c r="N220" s="49">
        <f t="shared" si="89"/>
        <v>709</v>
      </c>
      <c r="O220" s="49">
        <v>0</v>
      </c>
      <c r="P220" s="49">
        <f>+H220+I220+J220+K220+L220+M220+N220+O220</f>
        <v>2155</v>
      </c>
      <c r="Q220" s="49">
        <f t="shared" si="98"/>
        <v>616</v>
      </c>
      <c r="R220" s="49">
        <f t="shared" si="87"/>
        <v>1539</v>
      </c>
      <c r="S220" s="50">
        <f t="shared" si="64"/>
        <v>9384</v>
      </c>
      <c r="T220" s="51">
        <v>111</v>
      </c>
    </row>
    <row r="221" spans="1:20" s="8" customFormat="1" ht="70.5" thickBot="1" x14ac:dyDescent="0.4">
      <c r="A221" s="44" t="s">
        <v>823</v>
      </c>
      <c r="B221" s="45" t="s">
        <v>826</v>
      </c>
      <c r="C221" s="45" t="s">
        <v>398</v>
      </c>
      <c r="D221" s="45" t="s">
        <v>166</v>
      </c>
      <c r="E221" s="47" t="s">
        <v>29</v>
      </c>
      <c r="F221" s="47" t="s">
        <v>35</v>
      </c>
      <c r="G221" s="48">
        <v>10000</v>
      </c>
      <c r="H221" s="49">
        <v>0</v>
      </c>
      <c r="I221" s="49">
        <v>25</v>
      </c>
      <c r="J221" s="49">
        <f>ROUNDUP(G221*2.87%,2)</f>
        <v>287</v>
      </c>
      <c r="K221" s="49">
        <f t="shared" si="99"/>
        <v>710</v>
      </c>
      <c r="L221" s="49">
        <f>+G221*1.2%</f>
        <v>120</v>
      </c>
      <c r="M221" s="49">
        <f>+G221*3.04%</f>
        <v>304</v>
      </c>
      <c r="N221" s="49">
        <f>+G221*7.09%</f>
        <v>709</v>
      </c>
      <c r="O221" s="49">
        <v>0</v>
      </c>
      <c r="P221" s="49">
        <f>+H221+I221+J221+K221+L221+M221+N221+O221</f>
        <v>2155</v>
      </c>
      <c r="Q221" s="49">
        <f t="shared" si="98"/>
        <v>616</v>
      </c>
      <c r="R221" s="49">
        <f>+K221+L221+N221</f>
        <v>1539</v>
      </c>
      <c r="S221" s="50">
        <f t="shared" si="64"/>
        <v>9384</v>
      </c>
      <c r="T221" s="51">
        <v>111</v>
      </c>
    </row>
    <row r="222" spans="1:20" s="8" customFormat="1" ht="60.75" customHeight="1" thickBot="1" x14ac:dyDescent="0.4">
      <c r="A222" s="44" t="s">
        <v>433</v>
      </c>
      <c r="B222" s="45" t="s">
        <v>434</v>
      </c>
      <c r="C222" s="45" t="s">
        <v>435</v>
      </c>
      <c r="D222" s="45" t="s">
        <v>841</v>
      </c>
      <c r="E222" s="47" t="s">
        <v>29</v>
      </c>
      <c r="F222" s="47" t="s">
        <v>40</v>
      </c>
      <c r="G222" s="48">
        <v>41500</v>
      </c>
      <c r="H222" s="49">
        <v>654.35</v>
      </c>
      <c r="I222" s="49">
        <v>25</v>
      </c>
      <c r="J222" s="49">
        <f t="shared" si="86"/>
        <v>1191.05</v>
      </c>
      <c r="K222" s="49">
        <f t="shared" si="99"/>
        <v>2946.5</v>
      </c>
      <c r="L222" s="49">
        <f t="shared" si="90"/>
        <v>498</v>
      </c>
      <c r="M222" s="49">
        <f t="shared" si="88"/>
        <v>1261.5999999999999</v>
      </c>
      <c r="N222" s="49">
        <f t="shared" si="89"/>
        <v>2942.3500000000004</v>
      </c>
      <c r="O222" s="49">
        <v>0</v>
      </c>
      <c r="P222" s="49">
        <f t="shared" si="85"/>
        <v>9518.85</v>
      </c>
      <c r="Q222" s="49">
        <f t="shared" si="98"/>
        <v>3132</v>
      </c>
      <c r="R222" s="49">
        <f t="shared" si="87"/>
        <v>6386.85</v>
      </c>
      <c r="S222" s="50">
        <f t="shared" si="64"/>
        <v>38368</v>
      </c>
      <c r="T222" s="51">
        <v>111</v>
      </c>
    </row>
    <row r="223" spans="1:20" s="8" customFormat="1" ht="70.5" thickBot="1" x14ac:dyDescent="0.4">
      <c r="A223" s="44" t="s">
        <v>436</v>
      </c>
      <c r="B223" s="45" t="s">
        <v>437</v>
      </c>
      <c r="C223" s="45" t="s">
        <v>435</v>
      </c>
      <c r="D223" s="45" t="s">
        <v>166</v>
      </c>
      <c r="E223" s="47" t="s">
        <v>29</v>
      </c>
      <c r="F223" s="47" t="s">
        <v>35</v>
      </c>
      <c r="G223" s="48">
        <v>10000</v>
      </c>
      <c r="H223" s="49">
        <v>0</v>
      </c>
      <c r="I223" s="49">
        <v>25</v>
      </c>
      <c r="J223" s="49">
        <f t="shared" si="86"/>
        <v>287</v>
      </c>
      <c r="K223" s="49">
        <f t="shared" si="99"/>
        <v>710</v>
      </c>
      <c r="L223" s="49">
        <f t="shared" si="90"/>
        <v>120</v>
      </c>
      <c r="M223" s="49">
        <f t="shared" si="88"/>
        <v>304</v>
      </c>
      <c r="N223" s="49">
        <f t="shared" si="89"/>
        <v>709</v>
      </c>
      <c r="O223" s="49">
        <v>0</v>
      </c>
      <c r="P223" s="49">
        <f t="shared" si="85"/>
        <v>2155</v>
      </c>
      <c r="Q223" s="49">
        <f t="shared" si="98"/>
        <v>616</v>
      </c>
      <c r="R223" s="49">
        <f t="shared" si="87"/>
        <v>1539</v>
      </c>
      <c r="S223" s="50">
        <f t="shared" ref="S223:S283" si="100">ROUNDUP(G223-Q223,2)</f>
        <v>9384</v>
      </c>
      <c r="T223" s="51">
        <v>111</v>
      </c>
    </row>
    <row r="224" spans="1:20" s="8" customFormat="1" ht="47.25" thickBot="1" x14ac:dyDescent="0.4">
      <c r="A224" s="44" t="s">
        <v>438</v>
      </c>
      <c r="B224" s="45" t="s">
        <v>439</v>
      </c>
      <c r="C224" s="45" t="s">
        <v>435</v>
      </c>
      <c r="D224" s="45" t="s">
        <v>361</v>
      </c>
      <c r="E224" s="47" t="s">
        <v>29</v>
      </c>
      <c r="F224" s="47" t="s">
        <v>35</v>
      </c>
      <c r="G224" s="48">
        <v>10000</v>
      </c>
      <c r="H224" s="49">
        <v>0</v>
      </c>
      <c r="I224" s="49">
        <v>25</v>
      </c>
      <c r="J224" s="49">
        <f t="shared" si="86"/>
        <v>287</v>
      </c>
      <c r="K224" s="49">
        <f t="shared" si="99"/>
        <v>710</v>
      </c>
      <c r="L224" s="49">
        <f t="shared" si="90"/>
        <v>120</v>
      </c>
      <c r="M224" s="49">
        <f t="shared" si="88"/>
        <v>304</v>
      </c>
      <c r="N224" s="49">
        <f t="shared" si="89"/>
        <v>709</v>
      </c>
      <c r="O224" s="49">
        <v>0</v>
      </c>
      <c r="P224" s="49">
        <f t="shared" si="85"/>
        <v>2155</v>
      </c>
      <c r="Q224" s="49">
        <f t="shared" si="98"/>
        <v>616</v>
      </c>
      <c r="R224" s="49">
        <f t="shared" si="87"/>
        <v>1539</v>
      </c>
      <c r="S224" s="50">
        <f t="shared" si="100"/>
        <v>9384</v>
      </c>
      <c r="T224" s="51">
        <v>111</v>
      </c>
    </row>
    <row r="225" spans="1:20" s="8" customFormat="1" ht="47.25" thickBot="1" x14ac:dyDescent="0.4">
      <c r="A225" s="44" t="s">
        <v>440</v>
      </c>
      <c r="B225" s="45" t="s">
        <v>441</v>
      </c>
      <c r="C225" s="45" t="s">
        <v>435</v>
      </c>
      <c r="D225" s="45" t="s">
        <v>54</v>
      </c>
      <c r="E225" s="47" t="s">
        <v>34</v>
      </c>
      <c r="F225" s="47" t="s">
        <v>35</v>
      </c>
      <c r="G225" s="48">
        <v>10000</v>
      </c>
      <c r="H225" s="49">
        <v>0</v>
      </c>
      <c r="I225" s="49">
        <v>25</v>
      </c>
      <c r="J225" s="49">
        <f t="shared" si="86"/>
        <v>287</v>
      </c>
      <c r="K225" s="49">
        <f t="shared" si="99"/>
        <v>710</v>
      </c>
      <c r="L225" s="49">
        <f t="shared" si="90"/>
        <v>120</v>
      </c>
      <c r="M225" s="49">
        <f t="shared" si="88"/>
        <v>304</v>
      </c>
      <c r="N225" s="49">
        <f t="shared" si="89"/>
        <v>709</v>
      </c>
      <c r="O225" s="49">
        <v>0</v>
      </c>
      <c r="P225" s="49">
        <f t="shared" si="85"/>
        <v>2155</v>
      </c>
      <c r="Q225" s="49">
        <f t="shared" si="98"/>
        <v>616</v>
      </c>
      <c r="R225" s="49">
        <f t="shared" si="87"/>
        <v>1539</v>
      </c>
      <c r="S225" s="50">
        <f t="shared" si="100"/>
        <v>9384</v>
      </c>
      <c r="T225" s="51">
        <v>111</v>
      </c>
    </row>
    <row r="226" spans="1:20" s="8" customFormat="1" ht="37.9" customHeight="1" thickBot="1" x14ac:dyDescent="0.4">
      <c r="A226" s="44" t="s">
        <v>442</v>
      </c>
      <c r="B226" s="45" t="s">
        <v>443</v>
      </c>
      <c r="C226" s="45" t="s">
        <v>435</v>
      </c>
      <c r="D226" s="45" t="s">
        <v>410</v>
      </c>
      <c r="E226" s="47" t="s">
        <v>29</v>
      </c>
      <c r="F226" s="47" t="s">
        <v>98</v>
      </c>
      <c r="G226" s="48">
        <v>10000</v>
      </c>
      <c r="H226" s="49">
        <v>0</v>
      </c>
      <c r="I226" s="49">
        <v>25</v>
      </c>
      <c r="J226" s="49">
        <f t="shared" si="86"/>
        <v>287</v>
      </c>
      <c r="K226" s="49">
        <f t="shared" si="99"/>
        <v>710</v>
      </c>
      <c r="L226" s="49">
        <f t="shared" si="90"/>
        <v>120</v>
      </c>
      <c r="M226" s="49">
        <f t="shared" si="88"/>
        <v>304</v>
      </c>
      <c r="N226" s="49">
        <f t="shared" si="89"/>
        <v>709</v>
      </c>
      <c r="O226" s="49">
        <v>0</v>
      </c>
      <c r="P226" s="49">
        <f t="shared" si="85"/>
        <v>2155</v>
      </c>
      <c r="Q226" s="49">
        <f t="shared" si="98"/>
        <v>616</v>
      </c>
      <c r="R226" s="49">
        <f t="shared" si="87"/>
        <v>1539</v>
      </c>
      <c r="S226" s="50">
        <f t="shared" si="100"/>
        <v>9384</v>
      </c>
      <c r="T226" s="51">
        <v>111</v>
      </c>
    </row>
    <row r="227" spans="1:20" s="8" customFormat="1" ht="70.5" thickBot="1" x14ac:dyDescent="0.4">
      <c r="A227" s="44" t="s">
        <v>444</v>
      </c>
      <c r="B227" s="45" t="s">
        <v>445</v>
      </c>
      <c r="C227" s="45" t="s">
        <v>435</v>
      </c>
      <c r="D227" s="45" t="s">
        <v>166</v>
      </c>
      <c r="E227" s="47" t="s">
        <v>29</v>
      </c>
      <c r="F227" s="47" t="s">
        <v>35</v>
      </c>
      <c r="G227" s="48">
        <v>10000</v>
      </c>
      <c r="H227" s="49">
        <v>0</v>
      </c>
      <c r="I227" s="49">
        <v>25</v>
      </c>
      <c r="J227" s="49">
        <f t="shared" si="86"/>
        <v>287</v>
      </c>
      <c r="K227" s="49">
        <f t="shared" si="99"/>
        <v>710</v>
      </c>
      <c r="L227" s="49">
        <f t="shared" si="90"/>
        <v>120</v>
      </c>
      <c r="M227" s="49">
        <f t="shared" si="88"/>
        <v>304</v>
      </c>
      <c r="N227" s="49">
        <f t="shared" si="89"/>
        <v>709</v>
      </c>
      <c r="O227" s="49">
        <v>0</v>
      </c>
      <c r="P227" s="49">
        <f t="shared" si="85"/>
        <v>2155</v>
      </c>
      <c r="Q227" s="49">
        <f t="shared" si="98"/>
        <v>616</v>
      </c>
      <c r="R227" s="49">
        <f t="shared" si="87"/>
        <v>1539</v>
      </c>
      <c r="S227" s="50">
        <f t="shared" si="100"/>
        <v>9384</v>
      </c>
      <c r="T227" s="51">
        <v>111</v>
      </c>
    </row>
    <row r="228" spans="1:20" s="8" customFormat="1" ht="47.25" thickBot="1" x14ac:dyDescent="0.4">
      <c r="A228" s="44" t="s">
        <v>446</v>
      </c>
      <c r="B228" s="45" t="s">
        <v>447</v>
      </c>
      <c r="C228" s="45" t="s">
        <v>435</v>
      </c>
      <c r="D228" s="45" t="s">
        <v>361</v>
      </c>
      <c r="E228" s="47" t="s">
        <v>29</v>
      </c>
      <c r="F228" s="47" t="s">
        <v>35</v>
      </c>
      <c r="G228" s="48">
        <v>10000</v>
      </c>
      <c r="H228" s="49">
        <v>0</v>
      </c>
      <c r="I228" s="49">
        <v>25</v>
      </c>
      <c r="J228" s="49">
        <f t="shared" si="86"/>
        <v>287</v>
      </c>
      <c r="K228" s="49">
        <f t="shared" si="99"/>
        <v>710</v>
      </c>
      <c r="L228" s="49">
        <f t="shared" si="90"/>
        <v>120</v>
      </c>
      <c r="M228" s="49">
        <f t="shared" si="88"/>
        <v>304</v>
      </c>
      <c r="N228" s="49">
        <f t="shared" si="89"/>
        <v>709</v>
      </c>
      <c r="O228" s="49">
        <v>0</v>
      </c>
      <c r="P228" s="49">
        <f t="shared" ref="P228:P237" si="101">+H228+I228+J228+K228+L228+M228+N228+O228</f>
        <v>2155</v>
      </c>
      <c r="Q228" s="49">
        <f t="shared" si="98"/>
        <v>616</v>
      </c>
      <c r="R228" s="49">
        <f t="shared" si="87"/>
        <v>1539</v>
      </c>
      <c r="S228" s="50">
        <f t="shared" si="100"/>
        <v>9384</v>
      </c>
      <c r="T228" s="51">
        <v>111</v>
      </c>
    </row>
    <row r="229" spans="1:20" s="8" customFormat="1" ht="47.25" thickBot="1" x14ac:dyDescent="0.4">
      <c r="A229" s="44" t="s">
        <v>448</v>
      </c>
      <c r="B229" s="45" t="s">
        <v>449</v>
      </c>
      <c r="C229" s="45" t="s">
        <v>435</v>
      </c>
      <c r="D229" s="45" t="s">
        <v>290</v>
      </c>
      <c r="E229" s="47" t="s">
        <v>34</v>
      </c>
      <c r="F229" s="47" t="s">
        <v>35</v>
      </c>
      <c r="G229" s="48">
        <v>10000</v>
      </c>
      <c r="H229" s="49">
        <v>0</v>
      </c>
      <c r="I229" s="49">
        <v>25</v>
      </c>
      <c r="J229" s="49">
        <f t="shared" si="86"/>
        <v>287</v>
      </c>
      <c r="K229" s="49">
        <f t="shared" si="99"/>
        <v>710</v>
      </c>
      <c r="L229" s="49">
        <f t="shared" si="90"/>
        <v>120</v>
      </c>
      <c r="M229" s="49">
        <f t="shared" si="88"/>
        <v>304</v>
      </c>
      <c r="N229" s="49">
        <f t="shared" si="89"/>
        <v>709</v>
      </c>
      <c r="O229" s="49">
        <v>0</v>
      </c>
      <c r="P229" s="49">
        <f t="shared" si="101"/>
        <v>2155</v>
      </c>
      <c r="Q229" s="49">
        <f t="shared" si="98"/>
        <v>616</v>
      </c>
      <c r="R229" s="49">
        <f t="shared" si="87"/>
        <v>1539</v>
      </c>
      <c r="S229" s="50">
        <f t="shared" si="100"/>
        <v>9384</v>
      </c>
      <c r="T229" s="51">
        <v>111</v>
      </c>
    </row>
    <row r="230" spans="1:20" s="8" customFormat="1" ht="70.5" thickBot="1" x14ac:dyDescent="0.4">
      <c r="A230" s="44" t="s">
        <v>450</v>
      </c>
      <c r="B230" s="45" t="s">
        <v>451</v>
      </c>
      <c r="C230" s="45" t="s">
        <v>435</v>
      </c>
      <c r="D230" s="45" t="s">
        <v>166</v>
      </c>
      <c r="E230" s="47" t="s">
        <v>34</v>
      </c>
      <c r="F230" s="47" t="s">
        <v>35</v>
      </c>
      <c r="G230" s="48">
        <v>10000</v>
      </c>
      <c r="H230" s="49">
        <v>0</v>
      </c>
      <c r="I230" s="49">
        <v>25</v>
      </c>
      <c r="J230" s="49">
        <f t="shared" si="86"/>
        <v>287</v>
      </c>
      <c r="K230" s="49">
        <f t="shared" si="99"/>
        <v>710</v>
      </c>
      <c r="L230" s="49">
        <f t="shared" si="90"/>
        <v>120</v>
      </c>
      <c r="M230" s="49">
        <f t="shared" si="88"/>
        <v>304</v>
      </c>
      <c r="N230" s="49">
        <f t="shared" si="89"/>
        <v>709</v>
      </c>
      <c r="O230" s="49">
        <v>0</v>
      </c>
      <c r="P230" s="49">
        <f t="shared" si="101"/>
        <v>2155</v>
      </c>
      <c r="Q230" s="49">
        <f t="shared" si="98"/>
        <v>616</v>
      </c>
      <c r="R230" s="49">
        <f t="shared" si="87"/>
        <v>1539</v>
      </c>
      <c r="S230" s="50">
        <f t="shared" si="100"/>
        <v>9384</v>
      </c>
      <c r="T230" s="51">
        <v>111</v>
      </c>
    </row>
    <row r="231" spans="1:20" s="8" customFormat="1" ht="70.5" thickBot="1" x14ac:dyDescent="0.4">
      <c r="A231" s="44" t="s">
        <v>452</v>
      </c>
      <c r="B231" s="45" t="s">
        <v>453</v>
      </c>
      <c r="C231" s="45" t="s">
        <v>435</v>
      </c>
      <c r="D231" s="45" t="s">
        <v>166</v>
      </c>
      <c r="E231" s="47" t="s">
        <v>29</v>
      </c>
      <c r="F231" s="47" t="s">
        <v>35</v>
      </c>
      <c r="G231" s="48">
        <v>10000</v>
      </c>
      <c r="H231" s="49">
        <v>0</v>
      </c>
      <c r="I231" s="49">
        <v>25</v>
      </c>
      <c r="J231" s="49">
        <f>ROUNDUP(G231*2.87%,2)</f>
        <v>287</v>
      </c>
      <c r="K231" s="49">
        <f>ROUNDUP(G231*7.1%,2)</f>
        <v>710</v>
      </c>
      <c r="L231" s="49">
        <f>+G231*1.2%</f>
        <v>120</v>
      </c>
      <c r="M231" s="49">
        <f>+G231*3.04%</f>
        <v>304</v>
      </c>
      <c r="N231" s="49">
        <f>+G231*7.09%</f>
        <v>709</v>
      </c>
      <c r="O231" s="49">
        <v>0</v>
      </c>
      <c r="P231" s="49">
        <f>+H231+I231+J231+K231+L231+M231+N231+O231</f>
        <v>2155</v>
      </c>
      <c r="Q231" s="49">
        <f t="shared" si="98"/>
        <v>616</v>
      </c>
      <c r="R231" s="49">
        <f>+K231+L231+N231</f>
        <v>1539</v>
      </c>
      <c r="S231" s="50">
        <f t="shared" si="100"/>
        <v>9384</v>
      </c>
      <c r="T231" s="51">
        <v>111</v>
      </c>
    </row>
    <row r="232" spans="1:20" s="8" customFormat="1" ht="47.25" thickBot="1" x14ac:dyDescent="0.4">
      <c r="A232" s="44" t="s">
        <v>878</v>
      </c>
      <c r="B232" s="45" t="s">
        <v>879</v>
      </c>
      <c r="C232" s="45" t="s">
        <v>435</v>
      </c>
      <c r="D232" s="45" t="s">
        <v>117</v>
      </c>
      <c r="E232" s="47" t="s">
        <v>29</v>
      </c>
      <c r="F232" s="47" t="s">
        <v>35</v>
      </c>
      <c r="G232" s="48">
        <v>11000</v>
      </c>
      <c r="H232" s="49">
        <v>0</v>
      </c>
      <c r="I232" s="49">
        <v>25</v>
      </c>
      <c r="J232" s="49">
        <f>ROUNDUP(G232*2.87%,2)</f>
        <v>315.7</v>
      </c>
      <c r="K232" s="49">
        <f>ROUNDUP(G232*7.1%,2)</f>
        <v>781</v>
      </c>
      <c r="L232" s="49">
        <f>+G232*1.2%</f>
        <v>132</v>
      </c>
      <c r="M232" s="49">
        <f>+G232*3.04%</f>
        <v>334.4</v>
      </c>
      <c r="N232" s="49">
        <f>+G232*7.09%</f>
        <v>779.90000000000009</v>
      </c>
      <c r="O232" s="49">
        <v>0</v>
      </c>
      <c r="P232" s="49">
        <f>+H232+I232+J232+K232+L232+M232+N232+O232</f>
        <v>2368</v>
      </c>
      <c r="Q232" s="49">
        <f>ROUNDUP(H232+I232+J232+M232+O232,2)</f>
        <v>675.1</v>
      </c>
      <c r="R232" s="49">
        <f>+K232+L232+N232</f>
        <v>1692.9</v>
      </c>
      <c r="S232" s="50">
        <f t="shared" si="100"/>
        <v>10324.9</v>
      </c>
      <c r="T232" s="51">
        <v>111</v>
      </c>
    </row>
    <row r="233" spans="1:20" s="8" customFormat="1" ht="57" customHeight="1" thickBot="1" x14ac:dyDescent="0.4">
      <c r="A233" s="44" t="s">
        <v>830</v>
      </c>
      <c r="B233" s="45" t="s">
        <v>838</v>
      </c>
      <c r="C233" s="45" t="s">
        <v>454</v>
      </c>
      <c r="D233" s="45" t="s">
        <v>841</v>
      </c>
      <c r="E233" s="47" t="s">
        <v>29</v>
      </c>
      <c r="F233" s="47" t="s">
        <v>40</v>
      </c>
      <c r="G233" s="48">
        <v>41500</v>
      </c>
      <c r="H233" s="49">
        <v>654.35</v>
      </c>
      <c r="I233" s="49">
        <v>25</v>
      </c>
      <c r="J233" s="49">
        <f>ROUNDUP(G233*2.87%,2)</f>
        <v>1191.05</v>
      </c>
      <c r="K233" s="49">
        <f t="shared" si="99"/>
        <v>2946.5</v>
      </c>
      <c r="L233" s="49">
        <f>+G233*1.2%</f>
        <v>498</v>
      </c>
      <c r="M233" s="49">
        <f>+G233*3.04%</f>
        <v>1261.5999999999999</v>
      </c>
      <c r="N233" s="49">
        <f>+G233*7.09%</f>
        <v>2942.3500000000004</v>
      </c>
      <c r="O233" s="49">
        <v>0</v>
      </c>
      <c r="P233" s="49">
        <f t="shared" si="101"/>
        <v>9518.85</v>
      </c>
      <c r="Q233" s="49">
        <f>ROUNDUP(H233+I233+J233+M233+O233,2)</f>
        <v>3132</v>
      </c>
      <c r="R233" s="49">
        <f>+K233+L233+N233</f>
        <v>6386.85</v>
      </c>
      <c r="S233" s="50">
        <f t="shared" si="100"/>
        <v>38368</v>
      </c>
      <c r="T233" s="51">
        <v>111</v>
      </c>
    </row>
    <row r="234" spans="1:20" s="8" customFormat="1" ht="51" customHeight="1" thickBot="1" x14ac:dyDescent="0.4">
      <c r="A234" s="44" t="s">
        <v>455</v>
      </c>
      <c r="B234" s="45" t="s">
        <v>456</v>
      </c>
      <c r="C234" s="45" t="s">
        <v>454</v>
      </c>
      <c r="D234" s="45" t="s">
        <v>117</v>
      </c>
      <c r="E234" s="47" t="s">
        <v>29</v>
      </c>
      <c r="F234" s="47" t="s">
        <v>35</v>
      </c>
      <c r="G234" s="48">
        <v>10000</v>
      </c>
      <c r="H234" s="49">
        <v>0</v>
      </c>
      <c r="I234" s="49">
        <v>25</v>
      </c>
      <c r="J234" s="49">
        <f t="shared" si="86"/>
        <v>287</v>
      </c>
      <c r="K234" s="49">
        <f t="shared" si="99"/>
        <v>710</v>
      </c>
      <c r="L234" s="49">
        <f t="shared" si="90"/>
        <v>120</v>
      </c>
      <c r="M234" s="49">
        <f t="shared" si="88"/>
        <v>304</v>
      </c>
      <c r="N234" s="49">
        <f t="shared" si="89"/>
        <v>709</v>
      </c>
      <c r="O234" s="49">
        <v>0</v>
      </c>
      <c r="P234" s="49">
        <f t="shared" si="101"/>
        <v>2155</v>
      </c>
      <c r="Q234" s="49">
        <v>616</v>
      </c>
      <c r="R234" s="49">
        <f t="shared" si="87"/>
        <v>1539</v>
      </c>
      <c r="S234" s="50">
        <f t="shared" si="100"/>
        <v>9384</v>
      </c>
      <c r="T234" s="51">
        <v>111</v>
      </c>
    </row>
    <row r="235" spans="1:20" s="8" customFormat="1" ht="47.25" thickBot="1" x14ac:dyDescent="0.4">
      <c r="A235" s="44" t="s">
        <v>457</v>
      </c>
      <c r="B235" s="45" t="s">
        <v>458</v>
      </c>
      <c r="C235" s="45" t="s">
        <v>454</v>
      </c>
      <c r="D235" s="45" t="s">
        <v>54</v>
      </c>
      <c r="E235" s="47" t="s">
        <v>34</v>
      </c>
      <c r="F235" s="47" t="s">
        <v>35</v>
      </c>
      <c r="G235" s="48">
        <v>10000</v>
      </c>
      <c r="H235" s="49">
        <v>0</v>
      </c>
      <c r="I235" s="49">
        <v>25</v>
      </c>
      <c r="J235" s="49">
        <f t="shared" si="86"/>
        <v>287</v>
      </c>
      <c r="K235" s="49">
        <f t="shared" si="99"/>
        <v>710</v>
      </c>
      <c r="L235" s="49">
        <f t="shared" si="90"/>
        <v>120</v>
      </c>
      <c r="M235" s="49">
        <f t="shared" si="88"/>
        <v>304</v>
      </c>
      <c r="N235" s="49">
        <f t="shared" si="89"/>
        <v>709</v>
      </c>
      <c r="O235" s="49">
        <v>0</v>
      </c>
      <c r="P235" s="49">
        <f t="shared" si="101"/>
        <v>2155</v>
      </c>
      <c r="Q235" s="49">
        <f>ROUNDUP(H235+I235+J235+M235+O235,2)</f>
        <v>616</v>
      </c>
      <c r="R235" s="49">
        <f t="shared" si="87"/>
        <v>1539</v>
      </c>
      <c r="S235" s="50">
        <f t="shared" si="100"/>
        <v>9384</v>
      </c>
      <c r="T235" s="51">
        <v>111</v>
      </c>
    </row>
    <row r="236" spans="1:20" s="8" customFormat="1" ht="47.25" thickBot="1" x14ac:dyDescent="0.4">
      <c r="A236" s="44" t="s">
        <v>459</v>
      </c>
      <c r="B236" s="45" t="s">
        <v>460</v>
      </c>
      <c r="C236" s="45" t="s">
        <v>461</v>
      </c>
      <c r="D236" s="45" t="s">
        <v>117</v>
      </c>
      <c r="E236" s="47" t="s">
        <v>29</v>
      </c>
      <c r="F236" s="47" t="s">
        <v>35</v>
      </c>
      <c r="G236" s="48">
        <v>10000</v>
      </c>
      <c r="H236" s="49">
        <v>0</v>
      </c>
      <c r="I236" s="49">
        <v>25</v>
      </c>
      <c r="J236" s="49">
        <f t="shared" si="86"/>
        <v>287</v>
      </c>
      <c r="K236" s="49">
        <f t="shared" si="99"/>
        <v>710</v>
      </c>
      <c r="L236" s="49">
        <f t="shared" si="90"/>
        <v>120</v>
      </c>
      <c r="M236" s="49">
        <f t="shared" si="88"/>
        <v>304</v>
      </c>
      <c r="N236" s="49">
        <f t="shared" si="89"/>
        <v>709</v>
      </c>
      <c r="O236" s="49">
        <v>0</v>
      </c>
      <c r="P236" s="49">
        <f t="shared" si="101"/>
        <v>2155</v>
      </c>
      <c r="Q236" s="49">
        <f>ROUNDUP(H236+I236+J236+M236+O236,2)</f>
        <v>616</v>
      </c>
      <c r="R236" s="49">
        <f t="shared" si="87"/>
        <v>1539</v>
      </c>
      <c r="S236" s="50">
        <f t="shared" si="100"/>
        <v>9384</v>
      </c>
      <c r="T236" s="51">
        <v>111</v>
      </c>
    </row>
    <row r="237" spans="1:20" s="8" customFormat="1" ht="47.25" thickBot="1" x14ac:dyDescent="0.4">
      <c r="A237" s="44" t="s">
        <v>462</v>
      </c>
      <c r="B237" s="45" t="s">
        <v>463</v>
      </c>
      <c r="C237" s="45" t="s">
        <v>461</v>
      </c>
      <c r="D237" s="45" t="s">
        <v>361</v>
      </c>
      <c r="E237" s="47" t="s">
        <v>29</v>
      </c>
      <c r="F237" s="47" t="s">
        <v>35</v>
      </c>
      <c r="G237" s="48">
        <v>10000</v>
      </c>
      <c r="H237" s="49">
        <v>0</v>
      </c>
      <c r="I237" s="49">
        <v>25</v>
      </c>
      <c r="J237" s="49">
        <f t="shared" si="86"/>
        <v>287</v>
      </c>
      <c r="K237" s="49">
        <f t="shared" si="99"/>
        <v>710</v>
      </c>
      <c r="L237" s="49">
        <f t="shared" si="90"/>
        <v>120</v>
      </c>
      <c r="M237" s="49">
        <f t="shared" si="88"/>
        <v>304</v>
      </c>
      <c r="N237" s="49">
        <f t="shared" si="89"/>
        <v>709</v>
      </c>
      <c r="O237" s="49">
        <v>0</v>
      </c>
      <c r="P237" s="49">
        <f t="shared" si="101"/>
        <v>2155</v>
      </c>
      <c r="Q237" s="49">
        <f t="shared" ref="Q237:Q252" si="102">ROUNDUP(H237+I237+J237+M237+O237,2)</f>
        <v>616</v>
      </c>
      <c r="R237" s="49">
        <f t="shared" si="87"/>
        <v>1539</v>
      </c>
      <c r="S237" s="50">
        <f t="shared" si="100"/>
        <v>9384</v>
      </c>
      <c r="T237" s="51">
        <v>111</v>
      </c>
    </row>
    <row r="238" spans="1:20" s="8" customFormat="1" ht="47.25" thickBot="1" x14ac:dyDescent="0.4">
      <c r="A238" s="44" t="s">
        <v>464</v>
      </c>
      <c r="B238" s="45" t="s">
        <v>465</v>
      </c>
      <c r="C238" s="45" t="s">
        <v>461</v>
      </c>
      <c r="D238" s="45" t="s">
        <v>54</v>
      </c>
      <c r="E238" s="47" t="s">
        <v>34</v>
      </c>
      <c r="F238" s="47" t="s">
        <v>35</v>
      </c>
      <c r="G238" s="48">
        <v>10000</v>
      </c>
      <c r="H238" s="49">
        <v>0</v>
      </c>
      <c r="I238" s="49">
        <v>25</v>
      </c>
      <c r="J238" s="49">
        <f t="shared" si="86"/>
        <v>287</v>
      </c>
      <c r="K238" s="49">
        <f t="shared" si="99"/>
        <v>710</v>
      </c>
      <c r="L238" s="49">
        <f t="shared" si="90"/>
        <v>120</v>
      </c>
      <c r="M238" s="49">
        <f t="shared" si="88"/>
        <v>304</v>
      </c>
      <c r="N238" s="49">
        <f t="shared" si="89"/>
        <v>709</v>
      </c>
      <c r="O238" s="49">
        <v>0</v>
      </c>
      <c r="P238" s="49">
        <v>0</v>
      </c>
      <c r="Q238" s="49">
        <f t="shared" si="102"/>
        <v>616</v>
      </c>
      <c r="R238" s="49">
        <f t="shared" si="87"/>
        <v>1539</v>
      </c>
      <c r="S238" s="50">
        <f t="shared" si="100"/>
        <v>9384</v>
      </c>
      <c r="T238" s="51">
        <v>111</v>
      </c>
    </row>
    <row r="239" spans="1:20" s="8" customFormat="1" ht="35.450000000000003" customHeight="1" thickBot="1" x14ac:dyDescent="0.4">
      <c r="A239" s="44" t="s">
        <v>466</v>
      </c>
      <c r="B239" s="45" t="s">
        <v>467</v>
      </c>
      <c r="C239" s="45" t="s">
        <v>468</v>
      </c>
      <c r="D239" s="45" t="s">
        <v>841</v>
      </c>
      <c r="E239" s="47" t="s">
        <v>29</v>
      </c>
      <c r="F239" s="47" t="s">
        <v>40</v>
      </c>
      <c r="G239" s="48">
        <v>41500</v>
      </c>
      <c r="H239" s="49">
        <v>654.35</v>
      </c>
      <c r="I239" s="49">
        <v>0</v>
      </c>
      <c r="J239" s="49">
        <f t="shared" si="86"/>
        <v>1191.05</v>
      </c>
      <c r="K239" s="49">
        <f t="shared" si="99"/>
        <v>2946.5</v>
      </c>
      <c r="L239" s="49">
        <f t="shared" si="90"/>
        <v>498</v>
      </c>
      <c r="M239" s="49">
        <f t="shared" si="88"/>
        <v>1261.5999999999999</v>
      </c>
      <c r="N239" s="49">
        <f t="shared" si="89"/>
        <v>2942.3500000000004</v>
      </c>
      <c r="O239" s="49">
        <v>0</v>
      </c>
      <c r="P239" s="49">
        <f t="shared" ref="P239:P269" si="103">+H239+I239+J239+K239+L239+M239+N239+O239</f>
        <v>9493.85</v>
      </c>
      <c r="Q239" s="49">
        <v>3132</v>
      </c>
      <c r="R239" s="49">
        <f t="shared" si="87"/>
        <v>6386.85</v>
      </c>
      <c r="S239" s="50">
        <f t="shared" si="100"/>
        <v>38368</v>
      </c>
      <c r="T239" s="51">
        <v>111</v>
      </c>
    </row>
    <row r="240" spans="1:20" s="8" customFormat="1" ht="70.5" thickBot="1" x14ac:dyDescent="0.4">
      <c r="A240" s="44" t="s">
        <v>469</v>
      </c>
      <c r="B240" s="45" t="s">
        <v>470</v>
      </c>
      <c r="C240" s="45" t="s">
        <v>468</v>
      </c>
      <c r="D240" s="45" t="s">
        <v>166</v>
      </c>
      <c r="E240" s="47" t="s">
        <v>29</v>
      </c>
      <c r="F240" s="47" t="s">
        <v>35</v>
      </c>
      <c r="G240" s="48">
        <v>10000</v>
      </c>
      <c r="H240" s="49">
        <v>0</v>
      </c>
      <c r="I240" s="49">
        <v>25</v>
      </c>
      <c r="J240" s="49">
        <f t="shared" si="86"/>
        <v>287</v>
      </c>
      <c r="K240" s="49">
        <f t="shared" si="99"/>
        <v>710</v>
      </c>
      <c r="L240" s="49">
        <f t="shared" si="90"/>
        <v>120</v>
      </c>
      <c r="M240" s="49">
        <f t="shared" si="88"/>
        <v>304</v>
      </c>
      <c r="N240" s="49">
        <f t="shared" si="89"/>
        <v>709</v>
      </c>
      <c r="O240" s="49">
        <v>0</v>
      </c>
      <c r="P240" s="49">
        <f t="shared" si="103"/>
        <v>2155</v>
      </c>
      <c r="Q240" s="49">
        <f t="shared" si="102"/>
        <v>616</v>
      </c>
      <c r="R240" s="49">
        <f t="shared" si="87"/>
        <v>1539</v>
      </c>
      <c r="S240" s="50">
        <f t="shared" si="100"/>
        <v>9384</v>
      </c>
      <c r="T240" s="51">
        <v>111</v>
      </c>
    </row>
    <row r="241" spans="1:20" s="8" customFormat="1" ht="47.25" thickBot="1" x14ac:dyDescent="0.4">
      <c r="A241" s="44" t="s">
        <v>471</v>
      </c>
      <c r="B241" s="45" t="s">
        <v>472</v>
      </c>
      <c r="C241" s="45" t="s">
        <v>468</v>
      </c>
      <c r="D241" s="45" t="s">
        <v>63</v>
      </c>
      <c r="E241" s="47" t="s">
        <v>29</v>
      </c>
      <c r="F241" s="47" t="s">
        <v>35</v>
      </c>
      <c r="G241" s="48">
        <v>25000</v>
      </c>
      <c r="H241" s="49">
        <v>0</v>
      </c>
      <c r="I241" s="49">
        <v>25</v>
      </c>
      <c r="J241" s="49">
        <f>ROUNDUP(G241*2.87%,2)</f>
        <v>717.5</v>
      </c>
      <c r="K241" s="49">
        <f t="shared" si="99"/>
        <v>1775</v>
      </c>
      <c r="L241" s="49">
        <f>+G241*1.2%</f>
        <v>300</v>
      </c>
      <c r="M241" s="49">
        <f>+G241*3.04%</f>
        <v>760</v>
      </c>
      <c r="N241" s="49">
        <f>+G241*7.09%</f>
        <v>1772.5000000000002</v>
      </c>
      <c r="O241" s="49">
        <v>0</v>
      </c>
      <c r="P241" s="49">
        <f>+H241+I241+J241+K241+L241+M241+N241+O241</f>
        <v>5350</v>
      </c>
      <c r="Q241" s="49">
        <f t="shared" si="102"/>
        <v>1502.5</v>
      </c>
      <c r="R241" s="49">
        <f>+K241+L241+N241</f>
        <v>3847.5</v>
      </c>
      <c r="S241" s="50">
        <f t="shared" si="100"/>
        <v>23497.5</v>
      </c>
      <c r="T241" s="51">
        <v>111</v>
      </c>
    </row>
    <row r="242" spans="1:20" s="8" customFormat="1" ht="42.75" customHeight="1" thickBot="1" x14ac:dyDescent="0.4">
      <c r="A242" s="44" t="s">
        <v>795</v>
      </c>
      <c r="B242" s="45" t="s">
        <v>796</v>
      </c>
      <c r="C242" s="45" t="s">
        <v>468</v>
      </c>
      <c r="D242" s="45" t="s">
        <v>54</v>
      </c>
      <c r="E242" s="47" t="s">
        <v>34</v>
      </c>
      <c r="F242" s="47" t="s">
        <v>35</v>
      </c>
      <c r="G242" s="48">
        <v>10000</v>
      </c>
      <c r="H242" s="49">
        <v>0</v>
      </c>
      <c r="I242" s="49">
        <v>25</v>
      </c>
      <c r="J242" s="49">
        <f t="shared" si="86"/>
        <v>287</v>
      </c>
      <c r="K242" s="49">
        <f t="shared" si="99"/>
        <v>710</v>
      </c>
      <c r="L242" s="49">
        <f t="shared" si="90"/>
        <v>120</v>
      </c>
      <c r="M242" s="49">
        <f t="shared" si="88"/>
        <v>304</v>
      </c>
      <c r="N242" s="49">
        <f t="shared" si="89"/>
        <v>709</v>
      </c>
      <c r="O242" s="49">
        <v>0</v>
      </c>
      <c r="P242" s="49">
        <f t="shared" si="103"/>
        <v>2155</v>
      </c>
      <c r="Q242" s="49">
        <f t="shared" si="102"/>
        <v>616</v>
      </c>
      <c r="R242" s="49">
        <f t="shared" si="87"/>
        <v>1539</v>
      </c>
      <c r="S242" s="50">
        <f t="shared" si="100"/>
        <v>9384</v>
      </c>
      <c r="T242" s="51">
        <v>111</v>
      </c>
    </row>
    <row r="243" spans="1:20" s="8" customFormat="1" ht="40.15" customHeight="1" thickBot="1" x14ac:dyDescent="0.4">
      <c r="A243" s="44" t="s">
        <v>473</v>
      </c>
      <c r="B243" s="45" t="s">
        <v>474</v>
      </c>
      <c r="C243" s="45" t="s">
        <v>475</v>
      </c>
      <c r="D243" s="45" t="s">
        <v>841</v>
      </c>
      <c r="E243" s="47" t="s">
        <v>29</v>
      </c>
      <c r="F243" s="47" t="s">
        <v>40</v>
      </c>
      <c r="G243" s="48">
        <v>41500</v>
      </c>
      <c r="H243" s="49">
        <v>654.35</v>
      </c>
      <c r="I243" s="49">
        <v>25</v>
      </c>
      <c r="J243" s="49">
        <f t="shared" si="86"/>
        <v>1191.05</v>
      </c>
      <c r="K243" s="49">
        <f t="shared" si="99"/>
        <v>2946.5</v>
      </c>
      <c r="L243" s="49">
        <f t="shared" si="90"/>
        <v>498</v>
      </c>
      <c r="M243" s="49">
        <f t="shared" si="88"/>
        <v>1261.5999999999999</v>
      </c>
      <c r="N243" s="49">
        <f t="shared" si="89"/>
        <v>2942.3500000000004</v>
      </c>
      <c r="O243" s="49">
        <v>0</v>
      </c>
      <c r="P243" s="49">
        <f t="shared" si="103"/>
        <v>9518.85</v>
      </c>
      <c r="Q243" s="49">
        <f t="shared" si="102"/>
        <v>3132</v>
      </c>
      <c r="R243" s="49">
        <f t="shared" si="87"/>
        <v>6386.85</v>
      </c>
      <c r="S243" s="50">
        <f t="shared" si="100"/>
        <v>38368</v>
      </c>
      <c r="T243" s="51">
        <v>111</v>
      </c>
    </row>
    <row r="244" spans="1:20" s="8" customFormat="1" ht="70.5" thickBot="1" x14ac:dyDescent="0.4">
      <c r="A244" s="44" t="s">
        <v>476</v>
      </c>
      <c r="B244" s="45" t="s">
        <v>477</v>
      </c>
      <c r="C244" s="45" t="s">
        <v>475</v>
      </c>
      <c r="D244" s="45" t="s">
        <v>166</v>
      </c>
      <c r="E244" s="47" t="s">
        <v>29</v>
      </c>
      <c r="F244" s="47" t="s">
        <v>35</v>
      </c>
      <c r="G244" s="48">
        <v>10000</v>
      </c>
      <c r="H244" s="49">
        <v>0</v>
      </c>
      <c r="I244" s="49">
        <v>25</v>
      </c>
      <c r="J244" s="49">
        <f t="shared" si="86"/>
        <v>287</v>
      </c>
      <c r="K244" s="49">
        <f t="shared" si="99"/>
        <v>710</v>
      </c>
      <c r="L244" s="49">
        <f t="shared" si="90"/>
        <v>120</v>
      </c>
      <c r="M244" s="49">
        <f t="shared" si="88"/>
        <v>304</v>
      </c>
      <c r="N244" s="49">
        <f t="shared" si="89"/>
        <v>709</v>
      </c>
      <c r="O244" s="49">
        <v>0</v>
      </c>
      <c r="P244" s="49">
        <f t="shared" si="103"/>
        <v>2155</v>
      </c>
      <c r="Q244" s="49">
        <f t="shared" si="102"/>
        <v>616</v>
      </c>
      <c r="R244" s="49">
        <f t="shared" si="87"/>
        <v>1539</v>
      </c>
      <c r="S244" s="50">
        <f t="shared" si="100"/>
        <v>9384</v>
      </c>
      <c r="T244" s="51">
        <v>111</v>
      </c>
    </row>
    <row r="245" spans="1:20" s="8" customFormat="1" ht="70.5" thickBot="1" x14ac:dyDescent="0.4">
      <c r="A245" s="44" t="s">
        <v>478</v>
      </c>
      <c r="B245" s="45" t="s">
        <v>479</v>
      </c>
      <c r="C245" s="45" t="s">
        <v>475</v>
      </c>
      <c r="D245" s="45" t="s">
        <v>166</v>
      </c>
      <c r="E245" s="47" t="s">
        <v>34</v>
      </c>
      <c r="F245" s="47" t="s">
        <v>35</v>
      </c>
      <c r="G245" s="48">
        <v>10000</v>
      </c>
      <c r="H245" s="49">
        <v>0</v>
      </c>
      <c r="I245" s="49">
        <v>25</v>
      </c>
      <c r="J245" s="49">
        <f t="shared" si="86"/>
        <v>287</v>
      </c>
      <c r="K245" s="49">
        <f t="shared" si="99"/>
        <v>710</v>
      </c>
      <c r="L245" s="49">
        <f t="shared" si="90"/>
        <v>120</v>
      </c>
      <c r="M245" s="49">
        <f t="shared" si="88"/>
        <v>304</v>
      </c>
      <c r="N245" s="49">
        <f t="shared" si="89"/>
        <v>709</v>
      </c>
      <c r="O245" s="49">
        <v>0</v>
      </c>
      <c r="P245" s="49">
        <f t="shared" si="103"/>
        <v>2155</v>
      </c>
      <c r="Q245" s="49">
        <f t="shared" si="102"/>
        <v>616</v>
      </c>
      <c r="R245" s="49">
        <f t="shared" si="87"/>
        <v>1539</v>
      </c>
      <c r="S245" s="50">
        <f t="shared" si="100"/>
        <v>9384</v>
      </c>
      <c r="T245" s="51">
        <v>111</v>
      </c>
    </row>
    <row r="246" spans="1:20" s="8" customFormat="1" ht="47.25" thickBot="1" x14ac:dyDescent="0.4">
      <c r="A246" s="44" t="s">
        <v>480</v>
      </c>
      <c r="B246" s="45" t="s">
        <v>481</v>
      </c>
      <c r="C246" s="45" t="s">
        <v>475</v>
      </c>
      <c r="D246" s="45" t="s">
        <v>54</v>
      </c>
      <c r="E246" s="47" t="s">
        <v>34</v>
      </c>
      <c r="F246" s="47" t="s">
        <v>35</v>
      </c>
      <c r="G246" s="48">
        <v>10000</v>
      </c>
      <c r="H246" s="49">
        <v>0</v>
      </c>
      <c r="I246" s="49">
        <v>25</v>
      </c>
      <c r="J246" s="49">
        <f t="shared" si="86"/>
        <v>287</v>
      </c>
      <c r="K246" s="49">
        <f t="shared" si="99"/>
        <v>710</v>
      </c>
      <c r="L246" s="49">
        <f t="shared" si="90"/>
        <v>120</v>
      </c>
      <c r="M246" s="49">
        <f t="shared" si="88"/>
        <v>304</v>
      </c>
      <c r="N246" s="49">
        <f t="shared" si="89"/>
        <v>709</v>
      </c>
      <c r="O246" s="49">
        <v>0</v>
      </c>
      <c r="P246" s="49">
        <f t="shared" si="103"/>
        <v>2155</v>
      </c>
      <c r="Q246" s="49">
        <f t="shared" si="102"/>
        <v>616</v>
      </c>
      <c r="R246" s="49">
        <f t="shared" si="87"/>
        <v>1539</v>
      </c>
      <c r="S246" s="50">
        <f t="shared" si="100"/>
        <v>9384</v>
      </c>
      <c r="T246" s="51">
        <v>111</v>
      </c>
    </row>
    <row r="247" spans="1:20" s="8" customFormat="1" ht="62.25" customHeight="1" thickBot="1" x14ac:dyDescent="0.4">
      <c r="A247" s="44" t="s">
        <v>482</v>
      </c>
      <c r="B247" s="45" t="s">
        <v>483</v>
      </c>
      <c r="C247" s="45" t="s">
        <v>475</v>
      </c>
      <c r="D247" s="45" t="s">
        <v>51</v>
      </c>
      <c r="E247" s="47" t="s">
        <v>29</v>
      </c>
      <c r="F247" s="47" t="s">
        <v>35</v>
      </c>
      <c r="G247" s="48">
        <v>15000</v>
      </c>
      <c r="H247" s="49">
        <v>0</v>
      </c>
      <c r="I247" s="49">
        <v>25</v>
      </c>
      <c r="J247" s="49">
        <f t="shared" si="86"/>
        <v>430.5</v>
      </c>
      <c r="K247" s="49">
        <f t="shared" si="99"/>
        <v>1065</v>
      </c>
      <c r="L247" s="49">
        <f t="shared" si="90"/>
        <v>180</v>
      </c>
      <c r="M247" s="49">
        <f t="shared" si="88"/>
        <v>456</v>
      </c>
      <c r="N247" s="49">
        <f t="shared" si="89"/>
        <v>1063.5</v>
      </c>
      <c r="O247" s="49">
        <v>0</v>
      </c>
      <c r="P247" s="49">
        <f t="shared" si="103"/>
        <v>3220</v>
      </c>
      <c r="Q247" s="49">
        <f t="shared" si="102"/>
        <v>911.5</v>
      </c>
      <c r="R247" s="49">
        <f t="shared" si="87"/>
        <v>2308.5</v>
      </c>
      <c r="S247" s="50">
        <f t="shared" si="100"/>
        <v>14088.5</v>
      </c>
      <c r="T247" s="51">
        <v>111</v>
      </c>
    </row>
    <row r="248" spans="1:20" s="8" customFormat="1" ht="46.5" customHeight="1" thickBot="1" x14ac:dyDescent="0.4">
      <c r="A248" s="44" t="s">
        <v>484</v>
      </c>
      <c r="B248" s="45" t="s">
        <v>485</v>
      </c>
      <c r="C248" s="45" t="s">
        <v>486</v>
      </c>
      <c r="D248" s="45" t="s">
        <v>841</v>
      </c>
      <c r="E248" s="47" t="s">
        <v>29</v>
      </c>
      <c r="F248" s="47" t="s">
        <v>40</v>
      </c>
      <c r="G248" s="48">
        <v>41500</v>
      </c>
      <c r="H248" s="49">
        <v>654.35</v>
      </c>
      <c r="I248" s="49">
        <v>25</v>
      </c>
      <c r="J248" s="49">
        <f t="shared" si="86"/>
        <v>1191.05</v>
      </c>
      <c r="K248" s="49">
        <f t="shared" si="99"/>
        <v>2946.5</v>
      </c>
      <c r="L248" s="49">
        <f t="shared" si="90"/>
        <v>498</v>
      </c>
      <c r="M248" s="49">
        <f t="shared" si="88"/>
        <v>1261.5999999999999</v>
      </c>
      <c r="N248" s="49">
        <f t="shared" si="89"/>
        <v>2942.3500000000004</v>
      </c>
      <c r="O248" s="49">
        <v>0</v>
      </c>
      <c r="P248" s="49">
        <f t="shared" si="103"/>
        <v>9518.85</v>
      </c>
      <c r="Q248" s="49">
        <f t="shared" si="102"/>
        <v>3132</v>
      </c>
      <c r="R248" s="49">
        <f t="shared" si="87"/>
        <v>6386.85</v>
      </c>
      <c r="S248" s="50">
        <f t="shared" si="100"/>
        <v>38368</v>
      </c>
      <c r="T248" s="51">
        <v>111</v>
      </c>
    </row>
    <row r="249" spans="1:20" s="8" customFormat="1" ht="37.5" customHeight="1" thickBot="1" x14ac:dyDescent="0.4">
      <c r="A249" s="44" t="s">
        <v>954</v>
      </c>
      <c r="B249" s="45" t="s">
        <v>955</v>
      </c>
      <c r="C249" s="45" t="s">
        <v>486</v>
      </c>
      <c r="D249" s="45" t="s">
        <v>54</v>
      </c>
      <c r="E249" s="47" t="s">
        <v>34</v>
      </c>
      <c r="F249" s="47" t="s">
        <v>35</v>
      </c>
      <c r="G249" s="48">
        <v>10000</v>
      </c>
      <c r="H249" s="49">
        <v>0</v>
      </c>
      <c r="I249" s="49">
        <v>25</v>
      </c>
      <c r="J249" s="49">
        <f t="shared" si="86"/>
        <v>287</v>
      </c>
      <c r="K249" s="49">
        <f t="shared" si="99"/>
        <v>710</v>
      </c>
      <c r="L249" s="49">
        <f t="shared" si="90"/>
        <v>120</v>
      </c>
      <c r="M249" s="49">
        <f t="shared" si="88"/>
        <v>304</v>
      </c>
      <c r="N249" s="49">
        <f t="shared" si="89"/>
        <v>709</v>
      </c>
      <c r="O249" s="49">
        <v>0</v>
      </c>
      <c r="P249" s="49">
        <f t="shared" si="103"/>
        <v>2155</v>
      </c>
      <c r="Q249" s="49">
        <f t="shared" si="102"/>
        <v>616</v>
      </c>
      <c r="R249" s="49">
        <f t="shared" si="87"/>
        <v>1539</v>
      </c>
      <c r="S249" s="50">
        <f t="shared" si="100"/>
        <v>9384</v>
      </c>
      <c r="T249" s="51">
        <v>111</v>
      </c>
    </row>
    <row r="250" spans="1:20" s="8" customFormat="1" ht="42.75" customHeight="1" thickBot="1" x14ac:dyDescent="0.4">
      <c r="A250" s="44" t="s">
        <v>926</v>
      </c>
      <c r="B250" s="45" t="s">
        <v>925</v>
      </c>
      <c r="C250" s="45" t="s">
        <v>486</v>
      </c>
      <c r="D250" s="45" t="s">
        <v>262</v>
      </c>
      <c r="E250" s="47" t="s">
        <v>29</v>
      </c>
      <c r="F250" s="47" t="s">
        <v>35</v>
      </c>
      <c r="G250" s="48">
        <v>10000</v>
      </c>
      <c r="H250" s="49">
        <v>0</v>
      </c>
      <c r="I250" s="49">
        <v>25</v>
      </c>
      <c r="J250" s="49">
        <f>ROUNDUP(G250*2.87%,2)</f>
        <v>287</v>
      </c>
      <c r="K250" s="49">
        <f>ROUNDUP(G250*7.1%,2)</f>
        <v>710</v>
      </c>
      <c r="L250" s="49">
        <f>+G250*1.2%</f>
        <v>120</v>
      </c>
      <c r="M250" s="49">
        <f>+G250*3.04%</f>
        <v>304</v>
      </c>
      <c r="N250" s="49">
        <f>+G250*7.09%</f>
        <v>709</v>
      </c>
      <c r="O250" s="49">
        <v>0</v>
      </c>
      <c r="P250" s="49">
        <f>+H250+I250+J250+K250+L250+M250+N250+O250</f>
        <v>2155</v>
      </c>
      <c r="Q250" s="49">
        <f t="shared" si="102"/>
        <v>616</v>
      </c>
      <c r="R250" s="49">
        <f>+K250+L250+N250</f>
        <v>1539</v>
      </c>
      <c r="S250" s="50">
        <f t="shared" si="100"/>
        <v>9384</v>
      </c>
      <c r="T250" s="51">
        <v>111</v>
      </c>
    </row>
    <row r="251" spans="1:20" s="8" customFormat="1" ht="42.75" customHeight="1" thickBot="1" x14ac:dyDescent="0.4">
      <c r="A251" s="44" t="s">
        <v>967</v>
      </c>
      <c r="B251" s="45" t="s">
        <v>968</v>
      </c>
      <c r="C251" s="45" t="s">
        <v>486</v>
      </c>
      <c r="D251" s="45" t="s">
        <v>290</v>
      </c>
      <c r="E251" s="47" t="s">
        <v>34</v>
      </c>
      <c r="F251" s="47" t="s">
        <v>35</v>
      </c>
      <c r="G251" s="48">
        <v>12000</v>
      </c>
      <c r="H251" s="49">
        <v>0</v>
      </c>
      <c r="I251" s="49">
        <v>25</v>
      </c>
      <c r="J251" s="49">
        <f t="shared" ref="J251" si="104">ROUNDUP(G251*2.87%,2)</f>
        <v>344.4</v>
      </c>
      <c r="K251" s="49">
        <f t="shared" ref="K251" si="105">ROUNDUP(G251*7.1%,2)</f>
        <v>852</v>
      </c>
      <c r="L251" s="49">
        <f t="shared" ref="L251" si="106">+G251*1.2%</f>
        <v>144</v>
      </c>
      <c r="M251" s="49">
        <f t="shared" ref="M251" si="107">+G251*3.04%</f>
        <v>364.8</v>
      </c>
      <c r="N251" s="49">
        <f t="shared" ref="N251" si="108">+G251*7.09%</f>
        <v>850.80000000000007</v>
      </c>
      <c r="O251" s="49">
        <v>0</v>
      </c>
      <c r="P251" s="49">
        <f t="shared" ref="P251" si="109">+H251+I251+J251+K251+L251+M251+N251+O251</f>
        <v>2581</v>
      </c>
      <c r="Q251" s="49">
        <f t="shared" si="102"/>
        <v>734.2</v>
      </c>
      <c r="R251" s="49">
        <f t="shared" ref="R251" si="110">+K251+L251+N251</f>
        <v>1846.8000000000002</v>
      </c>
      <c r="S251" s="50">
        <f t="shared" si="100"/>
        <v>11265.8</v>
      </c>
      <c r="T251" s="51">
        <v>111</v>
      </c>
    </row>
    <row r="252" spans="1:20" s="8" customFormat="1" ht="52.5" customHeight="1" thickBot="1" x14ac:dyDescent="0.4">
      <c r="A252" s="44" t="s">
        <v>487</v>
      </c>
      <c r="B252" s="45" t="s">
        <v>488</v>
      </c>
      <c r="C252" s="45" t="s">
        <v>486</v>
      </c>
      <c r="D252" s="45" t="s">
        <v>221</v>
      </c>
      <c r="E252" s="47" t="s">
        <v>29</v>
      </c>
      <c r="F252" s="47" t="s">
        <v>35</v>
      </c>
      <c r="G252" s="48">
        <v>12000</v>
      </c>
      <c r="H252" s="49">
        <v>0</v>
      </c>
      <c r="I252" s="49">
        <v>25</v>
      </c>
      <c r="J252" s="49">
        <f t="shared" si="86"/>
        <v>344.4</v>
      </c>
      <c r="K252" s="49">
        <f t="shared" si="99"/>
        <v>852</v>
      </c>
      <c r="L252" s="49">
        <f t="shared" si="90"/>
        <v>144</v>
      </c>
      <c r="M252" s="49">
        <f t="shared" si="88"/>
        <v>364.8</v>
      </c>
      <c r="N252" s="49">
        <f t="shared" si="89"/>
        <v>850.80000000000007</v>
      </c>
      <c r="O252" s="49">
        <v>0</v>
      </c>
      <c r="P252" s="49">
        <f t="shared" si="103"/>
        <v>2581</v>
      </c>
      <c r="Q252" s="49">
        <f t="shared" si="102"/>
        <v>734.2</v>
      </c>
      <c r="R252" s="49">
        <f t="shared" si="87"/>
        <v>1846.8000000000002</v>
      </c>
      <c r="S252" s="50">
        <f t="shared" si="100"/>
        <v>11265.8</v>
      </c>
      <c r="T252" s="51">
        <v>111</v>
      </c>
    </row>
    <row r="253" spans="1:20" s="8" customFormat="1" ht="47.25" thickBot="1" x14ac:dyDescent="0.4">
      <c r="A253" s="44" t="s">
        <v>489</v>
      </c>
      <c r="B253" s="45" t="s">
        <v>490</v>
      </c>
      <c r="C253" s="45" t="s">
        <v>486</v>
      </c>
      <c r="D253" s="45" t="s">
        <v>117</v>
      </c>
      <c r="E253" s="47" t="s">
        <v>29</v>
      </c>
      <c r="F253" s="47" t="s">
        <v>35</v>
      </c>
      <c r="G253" s="48">
        <v>10000</v>
      </c>
      <c r="H253" s="49">
        <v>0</v>
      </c>
      <c r="I253" s="49">
        <v>25</v>
      </c>
      <c r="J253" s="49">
        <f>ROUNDUP(G253*2.87%,2)</f>
        <v>287</v>
      </c>
      <c r="K253" s="49">
        <f>ROUNDUP(G253*7.1%,2)</f>
        <v>710</v>
      </c>
      <c r="L253" s="49">
        <f>+G253*1.2%</f>
        <v>120</v>
      </c>
      <c r="M253" s="49">
        <f>+G253*3.04%</f>
        <v>304</v>
      </c>
      <c r="N253" s="49">
        <f>+G253*7.09%</f>
        <v>709</v>
      </c>
      <c r="O253" s="49">
        <v>0</v>
      </c>
      <c r="P253" s="49">
        <f>+H253+I253+J253+K253+L253+M253+N253+O253</f>
        <v>2155</v>
      </c>
      <c r="Q253" s="49">
        <f t="shared" ref="Q253:Q265" si="111">ROUNDUP(H253+I253+J253+M253+O253,2)</f>
        <v>616</v>
      </c>
      <c r="R253" s="49">
        <f>+K253+L253+N253</f>
        <v>1539</v>
      </c>
      <c r="S253" s="50">
        <f t="shared" si="100"/>
        <v>9384</v>
      </c>
      <c r="T253" s="51">
        <v>111</v>
      </c>
    </row>
    <row r="254" spans="1:20" s="8" customFormat="1" ht="70.5" thickBot="1" x14ac:dyDescent="0.4">
      <c r="A254" s="44" t="s">
        <v>873</v>
      </c>
      <c r="B254" s="45" t="s">
        <v>874</v>
      </c>
      <c r="C254" s="45" t="s">
        <v>486</v>
      </c>
      <c r="D254" s="45" t="s">
        <v>166</v>
      </c>
      <c r="E254" s="47" t="s">
        <v>29</v>
      </c>
      <c r="F254" s="47" t="s">
        <v>35</v>
      </c>
      <c r="G254" s="48">
        <v>10000</v>
      </c>
      <c r="H254" s="49">
        <v>0</v>
      </c>
      <c r="I254" s="49">
        <v>25</v>
      </c>
      <c r="J254" s="49">
        <f t="shared" si="86"/>
        <v>287</v>
      </c>
      <c r="K254" s="49">
        <f t="shared" si="99"/>
        <v>710</v>
      </c>
      <c r="L254" s="49">
        <f t="shared" si="90"/>
        <v>120</v>
      </c>
      <c r="M254" s="49">
        <f t="shared" si="88"/>
        <v>304</v>
      </c>
      <c r="N254" s="49">
        <f t="shared" si="89"/>
        <v>709</v>
      </c>
      <c r="O254" s="49">
        <v>0</v>
      </c>
      <c r="P254" s="49">
        <f t="shared" si="103"/>
        <v>2155</v>
      </c>
      <c r="Q254" s="49">
        <f t="shared" si="111"/>
        <v>616</v>
      </c>
      <c r="R254" s="49">
        <f t="shared" si="87"/>
        <v>1539</v>
      </c>
      <c r="S254" s="50">
        <f t="shared" si="100"/>
        <v>9384</v>
      </c>
      <c r="T254" s="51">
        <v>111</v>
      </c>
    </row>
    <row r="255" spans="1:20" s="8" customFormat="1" ht="51" customHeight="1" thickBot="1" x14ac:dyDescent="0.4">
      <c r="A255" s="44" t="s">
        <v>491</v>
      </c>
      <c r="B255" s="45" t="s">
        <v>492</v>
      </c>
      <c r="C255" s="45" t="s">
        <v>493</v>
      </c>
      <c r="D255" s="45" t="s">
        <v>841</v>
      </c>
      <c r="E255" s="47" t="s">
        <v>29</v>
      </c>
      <c r="F255" s="47" t="s">
        <v>40</v>
      </c>
      <c r="G255" s="48">
        <v>41500</v>
      </c>
      <c r="H255" s="49">
        <v>654.35</v>
      </c>
      <c r="I255" s="49">
        <v>25</v>
      </c>
      <c r="J255" s="49">
        <f t="shared" si="86"/>
        <v>1191.05</v>
      </c>
      <c r="K255" s="49">
        <f t="shared" si="99"/>
        <v>2946.5</v>
      </c>
      <c r="L255" s="49">
        <f t="shared" si="90"/>
        <v>498</v>
      </c>
      <c r="M255" s="49">
        <f t="shared" si="88"/>
        <v>1261.5999999999999</v>
      </c>
      <c r="N255" s="49">
        <f t="shared" si="89"/>
        <v>2942.3500000000004</v>
      </c>
      <c r="O255" s="49">
        <v>0</v>
      </c>
      <c r="P255" s="49">
        <f t="shared" si="103"/>
        <v>9518.85</v>
      </c>
      <c r="Q255" s="49">
        <f t="shared" si="111"/>
        <v>3132</v>
      </c>
      <c r="R255" s="49">
        <f t="shared" si="87"/>
        <v>6386.85</v>
      </c>
      <c r="S255" s="50">
        <f t="shared" si="100"/>
        <v>38368</v>
      </c>
      <c r="T255" s="51">
        <v>111</v>
      </c>
    </row>
    <row r="256" spans="1:20" s="8" customFormat="1" ht="51" customHeight="1" thickBot="1" x14ac:dyDescent="0.4">
      <c r="A256" s="44" t="s">
        <v>494</v>
      </c>
      <c r="B256" s="45" t="s">
        <v>495</v>
      </c>
      <c r="C256" s="45" t="s">
        <v>493</v>
      </c>
      <c r="D256" s="45" t="s">
        <v>166</v>
      </c>
      <c r="E256" s="47" t="s">
        <v>29</v>
      </c>
      <c r="F256" s="47" t="s">
        <v>35</v>
      </c>
      <c r="G256" s="48">
        <v>10000</v>
      </c>
      <c r="H256" s="49">
        <v>0</v>
      </c>
      <c r="I256" s="49">
        <v>25</v>
      </c>
      <c r="J256" s="49">
        <f t="shared" si="86"/>
        <v>287</v>
      </c>
      <c r="K256" s="49">
        <f t="shared" si="99"/>
        <v>710</v>
      </c>
      <c r="L256" s="49">
        <f t="shared" si="90"/>
        <v>120</v>
      </c>
      <c r="M256" s="49">
        <f t="shared" si="88"/>
        <v>304</v>
      </c>
      <c r="N256" s="49">
        <f t="shared" si="89"/>
        <v>709</v>
      </c>
      <c r="O256" s="49">
        <v>0</v>
      </c>
      <c r="P256" s="49">
        <f t="shared" si="103"/>
        <v>2155</v>
      </c>
      <c r="Q256" s="49">
        <f t="shared" si="111"/>
        <v>616</v>
      </c>
      <c r="R256" s="49">
        <f t="shared" si="87"/>
        <v>1539</v>
      </c>
      <c r="S256" s="50">
        <f t="shared" si="100"/>
        <v>9384</v>
      </c>
      <c r="T256" s="51">
        <v>111</v>
      </c>
    </row>
    <row r="257" spans="1:20" s="8" customFormat="1" ht="47.25" thickBot="1" x14ac:dyDescent="0.4">
      <c r="A257" s="44" t="s">
        <v>496</v>
      </c>
      <c r="B257" s="45" t="s">
        <v>497</v>
      </c>
      <c r="C257" s="45" t="s">
        <v>493</v>
      </c>
      <c r="D257" s="45" t="s">
        <v>361</v>
      </c>
      <c r="E257" s="47" t="s">
        <v>29</v>
      </c>
      <c r="F257" s="47" t="s">
        <v>35</v>
      </c>
      <c r="G257" s="48">
        <v>10000</v>
      </c>
      <c r="H257" s="49">
        <v>0</v>
      </c>
      <c r="I257" s="49">
        <v>25</v>
      </c>
      <c r="J257" s="49">
        <f t="shared" si="86"/>
        <v>287</v>
      </c>
      <c r="K257" s="49">
        <f t="shared" si="99"/>
        <v>710</v>
      </c>
      <c r="L257" s="49">
        <f t="shared" si="90"/>
        <v>120</v>
      </c>
      <c r="M257" s="49">
        <f t="shared" si="88"/>
        <v>304</v>
      </c>
      <c r="N257" s="49">
        <f t="shared" si="89"/>
        <v>709</v>
      </c>
      <c r="O257" s="49">
        <v>0</v>
      </c>
      <c r="P257" s="49">
        <f t="shared" si="103"/>
        <v>2155</v>
      </c>
      <c r="Q257" s="49">
        <f t="shared" si="111"/>
        <v>616</v>
      </c>
      <c r="R257" s="49">
        <f t="shared" si="87"/>
        <v>1539</v>
      </c>
      <c r="S257" s="50">
        <f t="shared" si="100"/>
        <v>9384</v>
      </c>
      <c r="T257" s="51">
        <v>111</v>
      </c>
    </row>
    <row r="258" spans="1:20" s="8" customFormat="1" ht="47.25" thickBot="1" x14ac:dyDescent="0.4">
      <c r="A258" s="44" t="s">
        <v>498</v>
      </c>
      <c r="B258" s="45" t="s">
        <v>499</v>
      </c>
      <c r="C258" s="45" t="s">
        <v>493</v>
      </c>
      <c r="D258" s="45" t="s">
        <v>54</v>
      </c>
      <c r="E258" s="47" t="s">
        <v>34</v>
      </c>
      <c r="F258" s="47" t="s">
        <v>35</v>
      </c>
      <c r="G258" s="48">
        <v>10000</v>
      </c>
      <c r="H258" s="49">
        <v>0</v>
      </c>
      <c r="I258" s="49">
        <v>25</v>
      </c>
      <c r="J258" s="49">
        <f t="shared" si="86"/>
        <v>287</v>
      </c>
      <c r="K258" s="49">
        <f t="shared" si="99"/>
        <v>710</v>
      </c>
      <c r="L258" s="49">
        <f t="shared" si="90"/>
        <v>120</v>
      </c>
      <c r="M258" s="49">
        <f t="shared" si="88"/>
        <v>304</v>
      </c>
      <c r="N258" s="49">
        <f t="shared" si="89"/>
        <v>709</v>
      </c>
      <c r="O258" s="49">
        <v>0</v>
      </c>
      <c r="P258" s="49">
        <f t="shared" si="103"/>
        <v>2155</v>
      </c>
      <c r="Q258" s="49">
        <f t="shared" si="111"/>
        <v>616</v>
      </c>
      <c r="R258" s="49">
        <f t="shared" si="87"/>
        <v>1539</v>
      </c>
      <c r="S258" s="50">
        <f t="shared" si="100"/>
        <v>9384</v>
      </c>
      <c r="T258" s="51">
        <v>111</v>
      </c>
    </row>
    <row r="259" spans="1:20" s="8" customFormat="1" ht="47.25" thickBot="1" x14ac:dyDescent="0.4">
      <c r="A259" s="44" t="s">
        <v>500</v>
      </c>
      <c r="B259" s="45" t="s">
        <v>501</v>
      </c>
      <c r="C259" s="45" t="s">
        <v>493</v>
      </c>
      <c r="D259" s="45" t="s">
        <v>502</v>
      </c>
      <c r="E259" s="47" t="s">
        <v>34</v>
      </c>
      <c r="F259" s="47" t="s">
        <v>35</v>
      </c>
      <c r="G259" s="48">
        <v>15000</v>
      </c>
      <c r="H259" s="49">
        <v>0</v>
      </c>
      <c r="I259" s="49">
        <v>25</v>
      </c>
      <c r="J259" s="49">
        <f t="shared" si="86"/>
        <v>430.5</v>
      </c>
      <c r="K259" s="49">
        <f t="shared" si="99"/>
        <v>1065</v>
      </c>
      <c r="L259" s="49">
        <f t="shared" si="90"/>
        <v>180</v>
      </c>
      <c r="M259" s="49">
        <f t="shared" si="88"/>
        <v>456</v>
      </c>
      <c r="N259" s="49">
        <f t="shared" si="89"/>
        <v>1063.5</v>
      </c>
      <c r="O259" s="49">
        <v>0</v>
      </c>
      <c r="P259" s="49">
        <f t="shared" si="103"/>
        <v>3220</v>
      </c>
      <c r="Q259" s="49">
        <f t="shared" si="111"/>
        <v>911.5</v>
      </c>
      <c r="R259" s="49">
        <f t="shared" si="87"/>
        <v>2308.5</v>
      </c>
      <c r="S259" s="50">
        <f t="shared" si="100"/>
        <v>14088.5</v>
      </c>
      <c r="T259" s="51">
        <v>111</v>
      </c>
    </row>
    <row r="260" spans="1:20" s="8" customFormat="1" ht="47.25" thickBot="1" x14ac:dyDescent="0.4">
      <c r="A260" s="44" t="s">
        <v>766</v>
      </c>
      <c r="B260" s="45" t="s">
        <v>767</v>
      </c>
      <c r="C260" s="45" t="s">
        <v>493</v>
      </c>
      <c r="D260" s="45" t="s">
        <v>117</v>
      </c>
      <c r="E260" s="47" t="s">
        <v>29</v>
      </c>
      <c r="F260" s="47" t="s">
        <v>35</v>
      </c>
      <c r="G260" s="48">
        <v>20000</v>
      </c>
      <c r="H260" s="49">
        <v>0</v>
      </c>
      <c r="I260" s="49">
        <v>25</v>
      </c>
      <c r="J260" s="49">
        <f>ROUNDUP(G260*2.87%,2)</f>
        <v>574</v>
      </c>
      <c r="K260" s="49">
        <f t="shared" si="99"/>
        <v>1420</v>
      </c>
      <c r="L260" s="49">
        <f>+G260*1.2%</f>
        <v>240</v>
      </c>
      <c r="M260" s="49">
        <f>+G260*3.04%</f>
        <v>608</v>
      </c>
      <c r="N260" s="49">
        <f>+G260*7.09%</f>
        <v>1418</v>
      </c>
      <c r="O260" s="49">
        <v>0</v>
      </c>
      <c r="P260" s="49">
        <f t="shared" si="103"/>
        <v>4285</v>
      </c>
      <c r="Q260" s="49">
        <f t="shared" si="111"/>
        <v>1207</v>
      </c>
      <c r="R260" s="49">
        <f>+K260+L260+N260</f>
        <v>3078</v>
      </c>
      <c r="S260" s="50">
        <f t="shared" si="100"/>
        <v>18793</v>
      </c>
      <c r="T260" s="51">
        <v>111</v>
      </c>
    </row>
    <row r="261" spans="1:20" s="8" customFormat="1" ht="47.25" thickBot="1" x14ac:dyDescent="0.4">
      <c r="A261" s="44" t="s">
        <v>503</v>
      </c>
      <c r="B261" s="45" t="s">
        <v>504</v>
      </c>
      <c r="C261" s="45" t="s">
        <v>505</v>
      </c>
      <c r="D261" s="45" t="s">
        <v>841</v>
      </c>
      <c r="E261" s="47" t="s">
        <v>29</v>
      </c>
      <c r="F261" s="47" t="s">
        <v>40</v>
      </c>
      <c r="G261" s="48">
        <v>41500</v>
      </c>
      <c r="H261" s="49">
        <v>654.35</v>
      </c>
      <c r="I261" s="49">
        <v>25</v>
      </c>
      <c r="J261" s="49">
        <f t="shared" si="86"/>
        <v>1191.05</v>
      </c>
      <c r="K261" s="49">
        <f t="shared" si="99"/>
        <v>2946.5</v>
      </c>
      <c r="L261" s="49">
        <f t="shared" si="90"/>
        <v>498</v>
      </c>
      <c r="M261" s="49">
        <f t="shared" si="88"/>
        <v>1261.5999999999999</v>
      </c>
      <c r="N261" s="49">
        <f t="shared" si="89"/>
        <v>2942.3500000000004</v>
      </c>
      <c r="O261" s="49">
        <v>0</v>
      </c>
      <c r="P261" s="49">
        <f t="shared" si="103"/>
        <v>9518.85</v>
      </c>
      <c r="Q261" s="49">
        <f t="shared" si="111"/>
        <v>3132</v>
      </c>
      <c r="R261" s="49">
        <f t="shared" si="87"/>
        <v>6386.85</v>
      </c>
      <c r="S261" s="50">
        <f t="shared" si="100"/>
        <v>38368</v>
      </c>
      <c r="T261" s="51">
        <v>111</v>
      </c>
    </row>
    <row r="262" spans="1:20" s="8" customFormat="1" ht="70.5" thickBot="1" x14ac:dyDescent="0.4">
      <c r="A262" s="44" t="s">
        <v>506</v>
      </c>
      <c r="B262" s="45" t="s">
        <v>507</v>
      </c>
      <c r="C262" s="45" t="s">
        <v>505</v>
      </c>
      <c r="D262" s="45" t="s">
        <v>166</v>
      </c>
      <c r="E262" s="47" t="s">
        <v>29</v>
      </c>
      <c r="F262" s="47" t="s">
        <v>35</v>
      </c>
      <c r="G262" s="48">
        <v>10000</v>
      </c>
      <c r="H262" s="49">
        <v>0</v>
      </c>
      <c r="I262" s="49">
        <v>25</v>
      </c>
      <c r="J262" s="49">
        <f t="shared" si="86"/>
        <v>287</v>
      </c>
      <c r="K262" s="49">
        <f t="shared" si="99"/>
        <v>710</v>
      </c>
      <c r="L262" s="49">
        <f t="shared" si="90"/>
        <v>120</v>
      </c>
      <c r="M262" s="49">
        <f t="shared" si="88"/>
        <v>304</v>
      </c>
      <c r="N262" s="49">
        <f t="shared" si="89"/>
        <v>709</v>
      </c>
      <c r="O262" s="49">
        <v>0</v>
      </c>
      <c r="P262" s="49">
        <f t="shared" si="103"/>
        <v>2155</v>
      </c>
      <c r="Q262" s="49">
        <f t="shared" si="111"/>
        <v>616</v>
      </c>
      <c r="R262" s="49">
        <f t="shared" si="87"/>
        <v>1539</v>
      </c>
      <c r="S262" s="50">
        <f t="shared" si="100"/>
        <v>9384</v>
      </c>
      <c r="T262" s="51">
        <v>111</v>
      </c>
    </row>
    <row r="263" spans="1:20" s="8" customFormat="1" ht="47.25" thickBot="1" x14ac:dyDescent="0.4">
      <c r="A263" s="44" t="s">
        <v>508</v>
      </c>
      <c r="B263" s="45" t="s">
        <v>509</v>
      </c>
      <c r="C263" s="45" t="s">
        <v>510</v>
      </c>
      <c r="D263" s="45" t="s">
        <v>841</v>
      </c>
      <c r="E263" s="47" t="s">
        <v>29</v>
      </c>
      <c r="F263" s="47" t="s">
        <v>40</v>
      </c>
      <c r="G263" s="48">
        <v>43345.74</v>
      </c>
      <c r="H263" s="49">
        <v>914.85</v>
      </c>
      <c r="I263" s="49">
        <v>25</v>
      </c>
      <c r="J263" s="49">
        <f t="shared" si="86"/>
        <v>1244.03</v>
      </c>
      <c r="K263" s="49">
        <f t="shared" si="99"/>
        <v>3077.55</v>
      </c>
      <c r="L263" s="49">
        <f t="shared" si="90"/>
        <v>520.14887999999996</v>
      </c>
      <c r="M263" s="49">
        <f t="shared" si="88"/>
        <v>1317.7104959999999</v>
      </c>
      <c r="N263" s="49">
        <f t="shared" si="89"/>
        <v>3073.2129660000001</v>
      </c>
      <c r="O263" s="49">
        <v>0</v>
      </c>
      <c r="P263" s="49">
        <f t="shared" si="103"/>
        <v>10172.502342</v>
      </c>
      <c r="Q263" s="49">
        <f t="shared" si="111"/>
        <v>3501.6000000000004</v>
      </c>
      <c r="R263" s="49">
        <f t="shared" si="87"/>
        <v>6670.911846</v>
      </c>
      <c r="S263" s="50">
        <f t="shared" si="100"/>
        <v>39844.14</v>
      </c>
      <c r="T263" s="51">
        <v>111</v>
      </c>
    </row>
    <row r="264" spans="1:20" s="8" customFormat="1" ht="47.25" thickBot="1" x14ac:dyDescent="0.4">
      <c r="A264" s="44" t="s">
        <v>511</v>
      </c>
      <c r="B264" s="45" t="s">
        <v>512</v>
      </c>
      <c r="C264" s="45" t="s">
        <v>510</v>
      </c>
      <c r="D264" s="45" t="s">
        <v>117</v>
      </c>
      <c r="E264" s="47" t="s">
        <v>29</v>
      </c>
      <c r="F264" s="47" t="s">
        <v>35</v>
      </c>
      <c r="G264" s="48">
        <v>10000</v>
      </c>
      <c r="H264" s="49">
        <v>0</v>
      </c>
      <c r="I264" s="49">
        <v>25</v>
      </c>
      <c r="J264" s="49">
        <f t="shared" si="86"/>
        <v>287</v>
      </c>
      <c r="K264" s="49">
        <f t="shared" si="99"/>
        <v>710</v>
      </c>
      <c r="L264" s="49">
        <f t="shared" si="90"/>
        <v>120</v>
      </c>
      <c r="M264" s="49">
        <f t="shared" si="88"/>
        <v>304</v>
      </c>
      <c r="N264" s="49">
        <f t="shared" si="89"/>
        <v>709</v>
      </c>
      <c r="O264" s="49">
        <v>0</v>
      </c>
      <c r="P264" s="49">
        <f t="shared" si="103"/>
        <v>2155</v>
      </c>
      <c r="Q264" s="49">
        <f t="shared" si="111"/>
        <v>616</v>
      </c>
      <c r="R264" s="49">
        <f t="shared" si="87"/>
        <v>1539</v>
      </c>
      <c r="S264" s="50">
        <f t="shared" si="100"/>
        <v>9384</v>
      </c>
      <c r="T264" s="51">
        <v>111</v>
      </c>
    </row>
    <row r="265" spans="1:20" s="8" customFormat="1" ht="47.25" thickBot="1" x14ac:dyDescent="0.4">
      <c r="A265" s="44" t="s">
        <v>513</v>
      </c>
      <c r="B265" s="45" t="s">
        <v>514</v>
      </c>
      <c r="C265" s="45" t="s">
        <v>510</v>
      </c>
      <c r="D265" s="45" t="s">
        <v>117</v>
      </c>
      <c r="E265" s="47" t="s">
        <v>29</v>
      </c>
      <c r="F265" s="47" t="s">
        <v>35</v>
      </c>
      <c r="G265" s="48">
        <v>15000</v>
      </c>
      <c r="H265" s="49">
        <v>0</v>
      </c>
      <c r="I265" s="49">
        <v>25</v>
      </c>
      <c r="J265" s="49">
        <f t="shared" si="86"/>
        <v>430.5</v>
      </c>
      <c r="K265" s="49">
        <f t="shared" si="99"/>
        <v>1065</v>
      </c>
      <c r="L265" s="49">
        <f t="shared" si="90"/>
        <v>180</v>
      </c>
      <c r="M265" s="49">
        <f t="shared" si="88"/>
        <v>456</v>
      </c>
      <c r="N265" s="49">
        <f t="shared" si="89"/>
        <v>1063.5</v>
      </c>
      <c r="O265" s="49">
        <v>0</v>
      </c>
      <c r="P265" s="49">
        <f t="shared" si="103"/>
        <v>3220</v>
      </c>
      <c r="Q265" s="49">
        <f t="shared" si="111"/>
        <v>911.5</v>
      </c>
      <c r="R265" s="49">
        <f t="shared" si="87"/>
        <v>2308.5</v>
      </c>
      <c r="S265" s="50">
        <f t="shared" si="100"/>
        <v>14088.5</v>
      </c>
      <c r="T265" s="51">
        <v>111</v>
      </c>
    </row>
    <row r="266" spans="1:20" s="8" customFormat="1" ht="47.25" thickBot="1" x14ac:dyDescent="0.4">
      <c r="A266" s="44" t="s">
        <v>515</v>
      </c>
      <c r="B266" s="45" t="s">
        <v>516</v>
      </c>
      <c r="C266" s="45" t="s">
        <v>510</v>
      </c>
      <c r="D266" s="45" t="s">
        <v>54</v>
      </c>
      <c r="E266" s="47" t="s">
        <v>34</v>
      </c>
      <c r="F266" s="47" t="s">
        <v>44</v>
      </c>
      <c r="G266" s="48">
        <v>10000</v>
      </c>
      <c r="H266" s="49">
        <v>0</v>
      </c>
      <c r="I266" s="49">
        <v>25</v>
      </c>
      <c r="J266" s="49">
        <f t="shared" si="86"/>
        <v>287</v>
      </c>
      <c r="K266" s="49">
        <f t="shared" si="99"/>
        <v>710</v>
      </c>
      <c r="L266" s="49">
        <f t="shared" si="90"/>
        <v>120</v>
      </c>
      <c r="M266" s="49">
        <f t="shared" si="88"/>
        <v>304</v>
      </c>
      <c r="N266" s="49">
        <f t="shared" si="89"/>
        <v>709</v>
      </c>
      <c r="O266" s="49">
        <v>939</v>
      </c>
      <c r="P266" s="49">
        <f t="shared" si="103"/>
        <v>3094</v>
      </c>
      <c r="Q266" s="49">
        <f t="shared" ref="Q266:Q271" si="112">ROUNDUP(H266+I266+J266+M266+O266,2)</f>
        <v>1555</v>
      </c>
      <c r="R266" s="49">
        <f t="shared" si="87"/>
        <v>1539</v>
      </c>
      <c r="S266" s="50">
        <f t="shared" si="100"/>
        <v>8445</v>
      </c>
      <c r="T266" s="51">
        <v>111</v>
      </c>
    </row>
    <row r="267" spans="1:20" s="8" customFormat="1" ht="70.5" thickBot="1" x14ac:dyDescent="0.4">
      <c r="A267" s="44" t="s">
        <v>517</v>
      </c>
      <c r="B267" s="45" t="s">
        <v>518</v>
      </c>
      <c r="C267" s="45" t="s">
        <v>510</v>
      </c>
      <c r="D267" s="45" t="s">
        <v>166</v>
      </c>
      <c r="E267" s="47" t="s">
        <v>29</v>
      </c>
      <c r="F267" s="47" t="s">
        <v>35</v>
      </c>
      <c r="G267" s="48">
        <v>10000</v>
      </c>
      <c r="H267" s="49">
        <v>0</v>
      </c>
      <c r="I267" s="49">
        <v>25</v>
      </c>
      <c r="J267" s="49">
        <f t="shared" si="86"/>
        <v>287</v>
      </c>
      <c r="K267" s="49">
        <f t="shared" si="99"/>
        <v>710</v>
      </c>
      <c r="L267" s="49">
        <f t="shared" si="90"/>
        <v>120</v>
      </c>
      <c r="M267" s="49">
        <f t="shared" si="88"/>
        <v>304</v>
      </c>
      <c r="N267" s="49">
        <f t="shared" si="89"/>
        <v>709</v>
      </c>
      <c r="O267" s="49">
        <v>1715.46</v>
      </c>
      <c r="P267" s="49">
        <f t="shared" si="103"/>
        <v>3870.46</v>
      </c>
      <c r="Q267" s="49">
        <f t="shared" si="112"/>
        <v>2331.46</v>
      </c>
      <c r="R267" s="49">
        <f t="shared" si="87"/>
        <v>1539</v>
      </c>
      <c r="S267" s="50">
        <f t="shared" si="100"/>
        <v>7668.54</v>
      </c>
      <c r="T267" s="51">
        <v>111</v>
      </c>
    </row>
    <row r="268" spans="1:20" s="8" customFormat="1" ht="47.25" thickBot="1" x14ac:dyDescent="0.4">
      <c r="A268" s="44" t="s">
        <v>519</v>
      </c>
      <c r="B268" s="45" t="s">
        <v>520</v>
      </c>
      <c r="C268" s="45" t="s">
        <v>510</v>
      </c>
      <c r="D268" s="45" t="s">
        <v>117</v>
      </c>
      <c r="E268" s="47" t="s">
        <v>29</v>
      </c>
      <c r="F268" s="47" t="s">
        <v>35</v>
      </c>
      <c r="G268" s="48">
        <v>10000</v>
      </c>
      <c r="H268" s="49">
        <v>0</v>
      </c>
      <c r="I268" s="49">
        <v>25</v>
      </c>
      <c r="J268" s="49">
        <f t="shared" si="86"/>
        <v>287</v>
      </c>
      <c r="K268" s="49">
        <f t="shared" si="99"/>
        <v>710</v>
      </c>
      <c r="L268" s="49">
        <f t="shared" si="90"/>
        <v>120</v>
      </c>
      <c r="M268" s="49">
        <f t="shared" si="88"/>
        <v>304</v>
      </c>
      <c r="N268" s="49">
        <f t="shared" si="89"/>
        <v>709</v>
      </c>
      <c r="O268" s="49">
        <v>0</v>
      </c>
      <c r="P268" s="49">
        <f t="shared" si="103"/>
        <v>2155</v>
      </c>
      <c r="Q268" s="49">
        <f t="shared" si="112"/>
        <v>616</v>
      </c>
      <c r="R268" s="49">
        <f t="shared" si="87"/>
        <v>1539</v>
      </c>
      <c r="S268" s="50">
        <f t="shared" si="100"/>
        <v>9384</v>
      </c>
      <c r="T268" s="51">
        <v>111</v>
      </c>
    </row>
    <row r="269" spans="1:20" s="8" customFormat="1" ht="70.5" thickBot="1" x14ac:dyDescent="0.4">
      <c r="A269" s="44" t="s">
        <v>521</v>
      </c>
      <c r="B269" s="45" t="s">
        <v>522</v>
      </c>
      <c r="C269" s="45" t="s">
        <v>510</v>
      </c>
      <c r="D269" s="45" t="s">
        <v>166</v>
      </c>
      <c r="E269" s="47" t="s">
        <v>29</v>
      </c>
      <c r="F269" s="47" t="s">
        <v>35</v>
      </c>
      <c r="G269" s="48">
        <v>10000</v>
      </c>
      <c r="H269" s="49">
        <v>0</v>
      </c>
      <c r="I269" s="49">
        <v>25</v>
      </c>
      <c r="J269" s="49">
        <f t="shared" si="86"/>
        <v>287</v>
      </c>
      <c r="K269" s="49">
        <f t="shared" si="99"/>
        <v>710</v>
      </c>
      <c r="L269" s="49">
        <f t="shared" si="90"/>
        <v>120</v>
      </c>
      <c r="M269" s="49">
        <f t="shared" si="88"/>
        <v>304</v>
      </c>
      <c r="N269" s="49">
        <f t="shared" si="89"/>
        <v>709</v>
      </c>
      <c r="O269" s="49">
        <v>0</v>
      </c>
      <c r="P269" s="49">
        <f t="shared" si="103"/>
        <v>2155</v>
      </c>
      <c r="Q269" s="49">
        <f t="shared" si="112"/>
        <v>616</v>
      </c>
      <c r="R269" s="49">
        <f t="shared" si="87"/>
        <v>1539</v>
      </c>
      <c r="S269" s="50">
        <f t="shared" si="100"/>
        <v>9384</v>
      </c>
      <c r="T269" s="51">
        <v>111</v>
      </c>
    </row>
    <row r="270" spans="1:20" s="8" customFormat="1" ht="47.25" thickBot="1" x14ac:dyDescent="0.4">
      <c r="A270" s="44" t="s">
        <v>898</v>
      </c>
      <c r="B270" s="45" t="s">
        <v>897</v>
      </c>
      <c r="C270" s="45" t="s">
        <v>510</v>
      </c>
      <c r="D270" s="45" t="s">
        <v>388</v>
      </c>
      <c r="E270" s="47" t="s">
        <v>29</v>
      </c>
      <c r="F270" s="47" t="s">
        <v>35</v>
      </c>
      <c r="G270" s="48">
        <v>10000</v>
      </c>
      <c r="H270" s="49">
        <v>0</v>
      </c>
      <c r="I270" s="49">
        <v>25</v>
      </c>
      <c r="J270" s="49">
        <f t="shared" ref="J270:J338" si="113">ROUNDUP(G270*2.87%,2)</f>
        <v>287</v>
      </c>
      <c r="K270" s="49">
        <f t="shared" si="99"/>
        <v>710</v>
      </c>
      <c r="L270" s="49">
        <f t="shared" si="90"/>
        <v>120</v>
      </c>
      <c r="M270" s="49">
        <f t="shared" si="88"/>
        <v>304</v>
      </c>
      <c r="N270" s="49">
        <f t="shared" si="89"/>
        <v>709</v>
      </c>
      <c r="O270" s="49">
        <v>0</v>
      </c>
      <c r="P270" s="49">
        <f t="shared" ref="P270:P301" si="114">+H270+I270+J270+K270+L270+M270+N270+O270</f>
        <v>2155</v>
      </c>
      <c r="Q270" s="49">
        <f t="shared" si="112"/>
        <v>616</v>
      </c>
      <c r="R270" s="49">
        <f t="shared" si="87"/>
        <v>1539</v>
      </c>
      <c r="S270" s="50">
        <f t="shared" si="100"/>
        <v>9384</v>
      </c>
      <c r="T270" s="51">
        <v>111</v>
      </c>
    </row>
    <row r="271" spans="1:20" s="8" customFormat="1" ht="54.75" customHeight="1" thickBot="1" x14ac:dyDescent="0.4">
      <c r="A271" s="44" t="s">
        <v>523</v>
      </c>
      <c r="B271" s="45" t="s">
        <v>524</v>
      </c>
      <c r="C271" s="45" t="s">
        <v>510</v>
      </c>
      <c r="D271" s="45" t="s">
        <v>290</v>
      </c>
      <c r="E271" s="47" t="s">
        <v>34</v>
      </c>
      <c r="F271" s="47" t="s">
        <v>35</v>
      </c>
      <c r="G271" s="48">
        <v>10000</v>
      </c>
      <c r="H271" s="49">
        <v>0</v>
      </c>
      <c r="I271" s="49">
        <v>25</v>
      </c>
      <c r="J271" s="49">
        <f t="shared" si="113"/>
        <v>287</v>
      </c>
      <c r="K271" s="49">
        <f t="shared" si="99"/>
        <v>710</v>
      </c>
      <c r="L271" s="49">
        <f t="shared" si="90"/>
        <v>120</v>
      </c>
      <c r="M271" s="49">
        <f t="shared" si="88"/>
        <v>304</v>
      </c>
      <c r="N271" s="49">
        <f t="shared" si="89"/>
        <v>709</v>
      </c>
      <c r="O271" s="49">
        <v>3430.92</v>
      </c>
      <c r="P271" s="49">
        <f t="shared" si="114"/>
        <v>5585.92</v>
      </c>
      <c r="Q271" s="49">
        <f t="shared" si="112"/>
        <v>4046.92</v>
      </c>
      <c r="R271" s="49">
        <f t="shared" si="87"/>
        <v>1539</v>
      </c>
      <c r="S271" s="50">
        <f t="shared" si="100"/>
        <v>5953.08</v>
      </c>
      <c r="T271" s="51">
        <v>111</v>
      </c>
    </row>
    <row r="272" spans="1:20" s="8" customFormat="1" ht="60.75" customHeight="1" thickBot="1" x14ac:dyDescent="0.4">
      <c r="A272" s="44" t="s">
        <v>525</v>
      </c>
      <c r="B272" s="45" t="s">
        <v>526</v>
      </c>
      <c r="C272" s="45" t="s">
        <v>510</v>
      </c>
      <c r="D272" s="45" t="s">
        <v>388</v>
      </c>
      <c r="E272" s="47" t="s">
        <v>29</v>
      </c>
      <c r="F272" s="47" t="s">
        <v>35</v>
      </c>
      <c r="G272" s="48">
        <v>10000</v>
      </c>
      <c r="H272" s="49">
        <v>0</v>
      </c>
      <c r="I272" s="49">
        <v>25</v>
      </c>
      <c r="J272" s="49">
        <f t="shared" si="113"/>
        <v>287</v>
      </c>
      <c r="K272" s="49">
        <f t="shared" si="99"/>
        <v>710</v>
      </c>
      <c r="L272" s="49">
        <f t="shared" si="90"/>
        <v>120</v>
      </c>
      <c r="M272" s="49">
        <f t="shared" si="88"/>
        <v>304</v>
      </c>
      <c r="N272" s="49">
        <f t="shared" si="89"/>
        <v>709</v>
      </c>
      <c r="O272" s="49">
        <v>0</v>
      </c>
      <c r="P272" s="49">
        <f t="shared" si="114"/>
        <v>2155</v>
      </c>
      <c r="Q272" s="49">
        <f>ROUNDUP(H272+I272+J272+M272+O272,2)</f>
        <v>616</v>
      </c>
      <c r="R272" s="49">
        <f t="shared" si="87"/>
        <v>1539</v>
      </c>
      <c r="S272" s="50">
        <f>ROUNDUP(G272-Q272,2)</f>
        <v>9384</v>
      </c>
      <c r="T272" s="51">
        <v>111</v>
      </c>
    </row>
    <row r="273" spans="1:20" s="8" customFormat="1" ht="60.75" customHeight="1" thickBot="1" x14ac:dyDescent="0.4">
      <c r="A273" s="44" t="s">
        <v>772</v>
      </c>
      <c r="B273" s="45" t="s">
        <v>774</v>
      </c>
      <c r="C273" s="45" t="s">
        <v>510</v>
      </c>
      <c r="D273" s="45" t="s">
        <v>117</v>
      </c>
      <c r="E273" s="47" t="s">
        <v>29</v>
      </c>
      <c r="F273" s="47" t="s">
        <v>35</v>
      </c>
      <c r="G273" s="48">
        <v>15000</v>
      </c>
      <c r="H273" s="49">
        <v>0</v>
      </c>
      <c r="I273" s="49">
        <v>25</v>
      </c>
      <c r="J273" s="49">
        <f t="shared" ref="J273:J276" si="115">ROUNDUP(G273*2.87%,2)</f>
        <v>430.5</v>
      </c>
      <c r="K273" s="49">
        <f t="shared" si="99"/>
        <v>1065</v>
      </c>
      <c r="L273" s="49">
        <f t="shared" ref="L273:L276" si="116">+G273*1.2%</f>
        <v>180</v>
      </c>
      <c r="M273" s="49">
        <f t="shared" ref="M273:M276" si="117">+G273*3.04%</f>
        <v>456</v>
      </c>
      <c r="N273" s="49">
        <f t="shared" ref="N273:N276" si="118">+G273*7.09%</f>
        <v>1063.5</v>
      </c>
      <c r="O273" s="49">
        <v>0</v>
      </c>
      <c r="P273" s="49">
        <f t="shared" si="114"/>
        <v>3220</v>
      </c>
      <c r="Q273" s="49">
        <f t="shared" ref="Q273:Q291" si="119">ROUNDUP(H273+I273+J273+M273+O273,2)</f>
        <v>911.5</v>
      </c>
      <c r="R273" s="49">
        <f t="shared" ref="R273:R276" si="120">+K273+L273+N273</f>
        <v>2308.5</v>
      </c>
      <c r="S273" s="50">
        <f t="shared" si="100"/>
        <v>14088.5</v>
      </c>
      <c r="T273" s="51">
        <v>111</v>
      </c>
    </row>
    <row r="274" spans="1:20" s="8" customFormat="1" ht="58.5" customHeight="1" thickBot="1" x14ac:dyDescent="0.4">
      <c r="A274" s="44" t="s">
        <v>773</v>
      </c>
      <c r="B274" s="45" t="s">
        <v>775</v>
      </c>
      <c r="C274" s="45" t="s">
        <v>510</v>
      </c>
      <c r="D274" s="45" t="s">
        <v>117</v>
      </c>
      <c r="E274" s="47" t="s">
        <v>29</v>
      </c>
      <c r="F274" s="47" t="s">
        <v>35</v>
      </c>
      <c r="G274" s="48">
        <v>15000</v>
      </c>
      <c r="H274" s="49">
        <v>0</v>
      </c>
      <c r="I274" s="49">
        <v>25</v>
      </c>
      <c r="J274" s="49">
        <f t="shared" si="115"/>
        <v>430.5</v>
      </c>
      <c r="K274" s="49">
        <f t="shared" si="99"/>
        <v>1065</v>
      </c>
      <c r="L274" s="49">
        <f t="shared" si="116"/>
        <v>180</v>
      </c>
      <c r="M274" s="49">
        <f t="shared" si="117"/>
        <v>456</v>
      </c>
      <c r="N274" s="49">
        <f t="shared" si="118"/>
        <v>1063.5</v>
      </c>
      <c r="O274" s="49">
        <v>0</v>
      </c>
      <c r="P274" s="49">
        <f t="shared" si="114"/>
        <v>3220</v>
      </c>
      <c r="Q274" s="49">
        <f t="shared" si="119"/>
        <v>911.5</v>
      </c>
      <c r="R274" s="49">
        <f t="shared" si="120"/>
        <v>2308.5</v>
      </c>
      <c r="S274" s="50">
        <f t="shared" si="100"/>
        <v>14088.5</v>
      </c>
      <c r="T274" s="51">
        <v>111</v>
      </c>
    </row>
    <row r="275" spans="1:20" s="8" customFormat="1" ht="53.25" customHeight="1" thickBot="1" x14ac:dyDescent="0.4">
      <c r="A275" s="44" t="s">
        <v>776</v>
      </c>
      <c r="B275" s="45" t="s">
        <v>778</v>
      </c>
      <c r="C275" s="45" t="s">
        <v>510</v>
      </c>
      <c r="D275" s="45" t="s">
        <v>88</v>
      </c>
      <c r="E275" s="47" t="s">
        <v>34</v>
      </c>
      <c r="F275" s="47" t="s">
        <v>35</v>
      </c>
      <c r="G275" s="48">
        <v>15000</v>
      </c>
      <c r="H275" s="49">
        <v>0</v>
      </c>
      <c r="I275" s="49">
        <v>25</v>
      </c>
      <c r="J275" s="49">
        <f t="shared" si="115"/>
        <v>430.5</v>
      </c>
      <c r="K275" s="49">
        <f t="shared" si="99"/>
        <v>1065</v>
      </c>
      <c r="L275" s="49">
        <f t="shared" si="116"/>
        <v>180</v>
      </c>
      <c r="M275" s="49">
        <f t="shared" si="117"/>
        <v>456</v>
      </c>
      <c r="N275" s="49">
        <f t="shared" si="118"/>
        <v>1063.5</v>
      </c>
      <c r="O275" s="49">
        <v>0</v>
      </c>
      <c r="P275" s="49">
        <f t="shared" si="114"/>
        <v>3220</v>
      </c>
      <c r="Q275" s="49">
        <f t="shared" si="119"/>
        <v>911.5</v>
      </c>
      <c r="R275" s="49">
        <f t="shared" si="120"/>
        <v>2308.5</v>
      </c>
      <c r="S275" s="50">
        <f t="shared" si="100"/>
        <v>14088.5</v>
      </c>
      <c r="T275" s="51">
        <v>111</v>
      </c>
    </row>
    <row r="276" spans="1:20" s="8" customFormat="1" ht="47.25" thickBot="1" x14ac:dyDescent="0.4">
      <c r="A276" s="44" t="s">
        <v>901</v>
      </c>
      <c r="B276" s="45" t="s">
        <v>900</v>
      </c>
      <c r="C276" s="45" t="s">
        <v>510</v>
      </c>
      <c r="D276" s="45" t="s">
        <v>117</v>
      </c>
      <c r="E276" s="47" t="s">
        <v>29</v>
      </c>
      <c r="F276" s="47" t="s">
        <v>35</v>
      </c>
      <c r="G276" s="48">
        <v>10000</v>
      </c>
      <c r="H276" s="49">
        <v>0</v>
      </c>
      <c r="I276" s="49">
        <v>25</v>
      </c>
      <c r="J276" s="49">
        <f t="shared" si="115"/>
        <v>287</v>
      </c>
      <c r="K276" s="49">
        <f>ROUNDUP(G276*7.1%,2)</f>
        <v>710</v>
      </c>
      <c r="L276" s="49">
        <f t="shared" si="116"/>
        <v>120</v>
      </c>
      <c r="M276" s="49">
        <f t="shared" si="117"/>
        <v>304</v>
      </c>
      <c r="N276" s="49">
        <f t="shared" si="118"/>
        <v>709</v>
      </c>
      <c r="O276" s="49">
        <v>0</v>
      </c>
      <c r="P276" s="49">
        <f>+H276+I276+J276+K276+L276+M276+N276+O276</f>
        <v>2155</v>
      </c>
      <c r="Q276" s="49">
        <f t="shared" si="119"/>
        <v>616</v>
      </c>
      <c r="R276" s="49">
        <f t="shared" si="120"/>
        <v>1539</v>
      </c>
      <c r="S276" s="50">
        <f t="shared" si="100"/>
        <v>9384</v>
      </c>
      <c r="T276" s="51">
        <v>111</v>
      </c>
    </row>
    <row r="277" spans="1:20" s="8" customFormat="1" ht="47.25" thickBot="1" x14ac:dyDescent="0.4">
      <c r="A277" s="44" t="s">
        <v>777</v>
      </c>
      <c r="B277" s="45" t="s">
        <v>899</v>
      </c>
      <c r="C277" s="45" t="s">
        <v>510</v>
      </c>
      <c r="D277" s="45" t="s">
        <v>117</v>
      </c>
      <c r="E277" s="47" t="s">
        <v>29</v>
      </c>
      <c r="F277" s="47" t="s">
        <v>35</v>
      </c>
      <c r="G277" s="48">
        <v>15000</v>
      </c>
      <c r="H277" s="49">
        <v>0</v>
      </c>
      <c r="I277" s="49">
        <v>25</v>
      </c>
      <c r="J277" s="49">
        <f t="shared" si="113"/>
        <v>430.5</v>
      </c>
      <c r="K277" s="49">
        <f t="shared" si="99"/>
        <v>1065</v>
      </c>
      <c r="L277" s="49">
        <f t="shared" si="90"/>
        <v>180</v>
      </c>
      <c r="M277" s="49">
        <f t="shared" si="88"/>
        <v>456</v>
      </c>
      <c r="N277" s="49">
        <f t="shared" si="89"/>
        <v>1063.5</v>
      </c>
      <c r="O277" s="49">
        <v>0</v>
      </c>
      <c r="P277" s="49">
        <f t="shared" si="114"/>
        <v>3220</v>
      </c>
      <c r="Q277" s="49">
        <f t="shared" si="119"/>
        <v>911.5</v>
      </c>
      <c r="R277" s="49">
        <f t="shared" ref="R277:R343" si="121">+K277+L277+N277</f>
        <v>2308.5</v>
      </c>
      <c r="S277" s="50">
        <f t="shared" si="100"/>
        <v>14088.5</v>
      </c>
      <c r="T277" s="51">
        <v>111</v>
      </c>
    </row>
    <row r="278" spans="1:20" s="8" customFormat="1" ht="47.25" thickBot="1" x14ac:dyDescent="0.4">
      <c r="A278" s="44" t="s">
        <v>799</v>
      </c>
      <c r="B278" s="45" t="s">
        <v>797</v>
      </c>
      <c r="C278" s="45" t="s">
        <v>510</v>
      </c>
      <c r="D278" s="45" t="s">
        <v>117</v>
      </c>
      <c r="E278" s="47" t="s">
        <v>29</v>
      </c>
      <c r="F278" s="47" t="s">
        <v>35</v>
      </c>
      <c r="G278" s="48">
        <v>10000</v>
      </c>
      <c r="H278" s="49">
        <v>0</v>
      </c>
      <c r="I278" s="49">
        <v>25</v>
      </c>
      <c r="J278" s="49">
        <f t="shared" si="113"/>
        <v>287</v>
      </c>
      <c r="K278" s="49">
        <f t="shared" si="99"/>
        <v>710</v>
      </c>
      <c r="L278" s="49">
        <f t="shared" si="90"/>
        <v>120</v>
      </c>
      <c r="M278" s="49">
        <f>+G278*3.04%</f>
        <v>304</v>
      </c>
      <c r="N278" s="49">
        <f>+G278*7.09%</f>
        <v>709</v>
      </c>
      <c r="O278" s="49">
        <v>0</v>
      </c>
      <c r="P278" s="49">
        <f>+H278+I278+J278+K278+L278+M278+N278+O278</f>
        <v>2155</v>
      </c>
      <c r="Q278" s="49">
        <f t="shared" si="119"/>
        <v>616</v>
      </c>
      <c r="R278" s="49">
        <f t="shared" si="121"/>
        <v>1539</v>
      </c>
      <c r="S278" s="50">
        <f t="shared" si="100"/>
        <v>9384</v>
      </c>
      <c r="T278" s="51">
        <v>111</v>
      </c>
    </row>
    <row r="279" spans="1:20" s="8" customFormat="1" ht="47.25" thickBot="1" x14ac:dyDescent="0.4">
      <c r="A279" s="44" t="s">
        <v>800</v>
      </c>
      <c r="B279" s="45" t="s">
        <v>798</v>
      </c>
      <c r="C279" s="45" t="s">
        <v>510</v>
      </c>
      <c r="D279" s="45" t="s">
        <v>117</v>
      </c>
      <c r="E279" s="47" t="s">
        <v>29</v>
      </c>
      <c r="F279" s="47" t="s">
        <v>35</v>
      </c>
      <c r="G279" s="48">
        <v>10000</v>
      </c>
      <c r="H279" s="49">
        <v>0</v>
      </c>
      <c r="I279" s="49">
        <v>25</v>
      </c>
      <c r="J279" s="49">
        <f t="shared" si="113"/>
        <v>287</v>
      </c>
      <c r="K279" s="49">
        <f t="shared" ref="K279:K342" si="122">ROUNDUP(G279*7.1%,2)</f>
        <v>710</v>
      </c>
      <c r="L279" s="49">
        <f t="shared" si="90"/>
        <v>120</v>
      </c>
      <c r="M279" s="49">
        <f>+G279*3.04%</f>
        <v>304</v>
      </c>
      <c r="N279" s="49">
        <f>+G279*7.09%</f>
        <v>709</v>
      </c>
      <c r="O279" s="49">
        <v>0</v>
      </c>
      <c r="P279" s="49">
        <f>+H279+I279+J279+K279+L279+M279+N279+O279</f>
        <v>2155</v>
      </c>
      <c r="Q279" s="49">
        <f t="shared" si="119"/>
        <v>616</v>
      </c>
      <c r="R279" s="49">
        <f t="shared" si="121"/>
        <v>1539</v>
      </c>
      <c r="S279" s="50">
        <f t="shared" si="100"/>
        <v>9384</v>
      </c>
      <c r="T279" s="51">
        <v>111</v>
      </c>
    </row>
    <row r="280" spans="1:20" s="8" customFormat="1" ht="47.25" thickBot="1" x14ac:dyDescent="0.4">
      <c r="A280" s="44" t="s">
        <v>527</v>
      </c>
      <c r="B280" s="45" t="s">
        <v>528</v>
      </c>
      <c r="C280" s="45" t="s">
        <v>529</v>
      </c>
      <c r="D280" s="45" t="s">
        <v>841</v>
      </c>
      <c r="E280" s="47" t="s">
        <v>29</v>
      </c>
      <c r="F280" s="47" t="s">
        <v>40</v>
      </c>
      <c r="G280" s="48">
        <v>41500</v>
      </c>
      <c r="H280" s="49">
        <v>654.35</v>
      </c>
      <c r="I280" s="49">
        <v>25</v>
      </c>
      <c r="J280" s="49">
        <f t="shared" si="113"/>
        <v>1191.05</v>
      </c>
      <c r="K280" s="49">
        <f t="shared" si="122"/>
        <v>2946.5</v>
      </c>
      <c r="L280" s="49">
        <f t="shared" si="90"/>
        <v>498</v>
      </c>
      <c r="M280" s="49">
        <f t="shared" ref="M280:M343" si="123">+G280*3.04%</f>
        <v>1261.5999999999999</v>
      </c>
      <c r="N280" s="49">
        <f t="shared" ref="N280:N343" si="124">+G280*7.09%</f>
        <v>2942.3500000000004</v>
      </c>
      <c r="O280" s="49">
        <v>0</v>
      </c>
      <c r="P280" s="49">
        <f t="shared" si="114"/>
        <v>9518.85</v>
      </c>
      <c r="Q280" s="49">
        <f t="shared" si="119"/>
        <v>3132</v>
      </c>
      <c r="R280" s="49">
        <f t="shared" si="121"/>
        <v>6386.85</v>
      </c>
      <c r="S280" s="50">
        <f t="shared" si="100"/>
        <v>38368</v>
      </c>
      <c r="T280" s="51">
        <v>111</v>
      </c>
    </row>
    <row r="281" spans="1:20" s="8" customFormat="1" ht="54.75" customHeight="1" thickBot="1" x14ac:dyDescent="0.4">
      <c r="A281" s="44" t="s">
        <v>530</v>
      </c>
      <c r="B281" s="45" t="s">
        <v>531</v>
      </c>
      <c r="C281" s="45" t="s">
        <v>529</v>
      </c>
      <c r="D281" s="45" t="s">
        <v>33</v>
      </c>
      <c r="E281" s="47" t="s">
        <v>34</v>
      </c>
      <c r="F281" s="47" t="s">
        <v>35</v>
      </c>
      <c r="G281" s="48">
        <v>10000</v>
      </c>
      <c r="H281" s="49">
        <v>0</v>
      </c>
      <c r="I281" s="49">
        <v>25</v>
      </c>
      <c r="J281" s="49">
        <f t="shared" si="113"/>
        <v>287</v>
      </c>
      <c r="K281" s="49">
        <f t="shared" si="122"/>
        <v>710</v>
      </c>
      <c r="L281" s="49">
        <f t="shared" ref="L281:L344" si="125">+G281*1.2%</f>
        <v>120</v>
      </c>
      <c r="M281" s="49">
        <f t="shared" si="123"/>
        <v>304</v>
      </c>
      <c r="N281" s="49">
        <f t="shared" si="124"/>
        <v>709</v>
      </c>
      <c r="O281" s="49">
        <v>0</v>
      </c>
      <c r="P281" s="49">
        <f t="shared" si="114"/>
        <v>2155</v>
      </c>
      <c r="Q281" s="49">
        <f t="shared" si="119"/>
        <v>616</v>
      </c>
      <c r="R281" s="49">
        <f t="shared" si="121"/>
        <v>1539</v>
      </c>
      <c r="S281" s="50">
        <f t="shared" si="100"/>
        <v>9384</v>
      </c>
      <c r="T281" s="51">
        <v>111</v>
      </c>
    </row>
    <row r="282" spans="1:20" s="8" customFormat="1" ht="47.25" thickBot="1" x14ac:dyDescent="0.4">
      <c r="A282" s="44" t="s">
        <v>958</v>
      </c>
      <c r="B282" s="45" t="s">
        <v>959</v>
      </c>
      <c r="C282" s="45" t="s">
        <v>529</v>
      </c>
      <c r="D282" s="45" t="s">
        <v>54</v>
      </c>
      <c r="E282" s="47" t="s">
        <v>34</v>
      </c>
      <c r="F282" s="47" t="s">
        <v>35</v>
      </c>
      <c r="G282" s="48">
        <v>10000</v>
      </c>
      <c r="H282" s="49">
        <v>0</v>
      </c>
      <c r="I282" s="49">
        <v>25</v>
      </c>
      <c r="J282" s="49">
        <f>ROUNDUP(G282*2.87%,2)</f>
        <v>287</v>
      </c>
      <c r="K282" s="49">
        <f>ROUNDUP(G282*7.1%,2)</f>
        <v>710</v>
      </c>
      <c r="L282" s="49">
        <f>+G282*1.2%</f>
        <v>120</v>
      </c>
      <c r="M282" s="49">
        <f>+G282*3.04%</f>
        <v>304</v>
      </c>
      <c r="N282" s="49">
        <f>+G282*7.09%</f>
        <v>709</v>
      </c>
      <c r="O282" s="49">
        <v>0</v>
      </c>
      <c r="P282" s="49">
        <f>+H282+I282+J282+K282+L282+M282+N282+O282</f>
        <v>2155</v>
      </c>
      <c r="Q282" s="49">
        <f t="shared" si="119"/>
        <v>616</v>
      </c>
      <c r="R282" s="49">
        <f>+K282+L282+N282</f>
        <v>1539</v>
      </c>
      <c r="S282" s="50">
        <f t="shared" si="100"/>
        <v>9384</v>
      </c>
      <c r="T282" s="51">
        <v>111</v>
      </c>
    </row>
    <row r="283" spans="1:20" s="8" customFormat="1" ht="47.25" thickBot="1" x14ac:dyDescent="0.4">
      <c r="A283" s="44" t="s">
        <v>532</v>
      </c>
      <c r="B283" s="45" t="s">
        <v>533</v>
      </c>
      <c r="C283" s="45" t="s">
        <v>529</v>
      </c>
      <c r="D283" s="45" t="s">
        <v>54</v>
      </c>
      <c r="E283" s="47" t="s">
        <v>34</v>
      </c>
      <c r="F283" s="47" t="s">
        <v>35</v>
      </c>
      <c r="G283" s="48">
        <v>10000</v>
      </c>
      <c r="H283" s="49">
        <v>0</v>
      </c>
      <c r="I283" s="49">
        <v>25</v>
      </c>
      <c r="J283" s="49">
        <f t="shared" si="113"/>
        <v>287</v>
      </c>
      <c r="K283" s="49">
        <f t="shared" si="122"/>
        <v>710</v>
      </c>
      <c r="L283" s="49">
        <f t="shared" si="125"/>
        <v>120</v>
      </c>
      <c r="M283" s="49">
        <f t="shared" si="123"/>
        <v>304</v>
      </c>
      <c r="N283" s="49">
        <f t="shared" si="124"/>
        <v>709</v>
      </c>
      <c r="O283" s="49">
        <v>0</v>
      </c>
      <c r="P283" s="49">
        <f t="shared" si="114"/>
        <v>2155</v>
      </c>
      <c r="Q283" s="49">
        <f t="shared" si="119"/>
        <v>616</v>
      </c>
      <c r="R283" s="49">
        <f t="shared" si="121"/>
        <v>1539</v>
      </c>
      <c r="S283" s="50">
        <f t="shared" si="100"/>
        <v>9384</v>
      </c>
      <c r="T283" s="51">
        <v>111</v>
      </c>
    </row>
    <row r="284" spans="1:20" s="8" customFormat="1" ht="70.5" thickBot="1" x14ac:dyDescent="0.4">
      <c r="A284" s="44" t="s">
        <v>534</v>
      </c>
      <c r="B284" s="45" t="s">
        <v>535</v>
      </c>
      <c r="C284" s="45" t="s">
        <v>529</v>
      </c>
      <c r="D284" s="45" t="s">
        <v>166</v>
      </c>
      <c r="E284" s="47" t="s">
        <v>29</v>
      </c>
      <c r="F284" s="47" t="s">
        <v>35</v>
      </c>
      <c r="G284" s="48">
        <v>10000</v>
      </c>
      <c r="H284" s="49">
        <v>0</v>
      </c>
      <c r="I284" s="49">
        <v>25</v>
      </c>
      <c r="J284" s="49">
        <f t="shared" si="113"/>
        <v>287</v>
      </c>
      <c r="K284" s="49">
        <f t="shared" si="122"/>
        <v>710</v>
      </c>
      <c r="L284" s="49">
        <f t="shared" si="125"/>
        <v>120</v>
      </c>
      <c r="M284" s="49">
        <f t="shared" si="123"/>
        <v>304</v>
      </c>
      <c r="N284" s="49">
        <f t="shared" si="124"/>
        <v>709</v>
      </c>
      <c r="O284" s="49">
        <v>0</v>
      </c>
      <c r="P284" s="49">
        <f t="shared" si="114"/>
        <v>2155</v>
      </c>
      <c r="Q284" s="49">
        <f t="shared" si="119"/>
        <v>616</v>
      </c>
      <c r="R284" s="49">
        <f t="shared" si="121"/>
        <v>1539</v>
      </c>
      <c r="S284" s="50">
        <f t="shared" ref="S284:S347" si="126">ROUNDUP(G284-Q284,2)</f>
        <v>9384</v>
      </c>
      <c r="T284" s="51">
        <v>111</v>
      </c>
    </row>
    <row r="285" spans="1:20" s="8" customFormat="1" ht="60.75" customHeight="1" thickBot="1" x14ac:dyDescent="0.4">
      <c r="A285" s="44" t="s">
        <v>536</v>
      </c>
      <c r="B285" s="45" t="s">
        <v>537</v>
      </c>
      <c r="C285" s="45" t="s">
        <v>529</v>
      </c>
      <c r="D285" s="45" t="s">
        <v>538</v>
      </c>
      <c r="E285" s="47" t="s">
        <v>29</v>
      </c>
      <c r="F285" s="47" t="s">
        <v>35</v>
      </c>
      <c r="G285" s="48">
        <v>10000</v>
      </c>
      <c r="H285" s="49">
        <v>0</v>
      </c>
      <c r="I285" s="49">
        <v>25</v>
      </c>
      <c r="J285" s="49">
        <f t="shared" si="113"/>
        <v>287</v>
      </c>
      <c r="K285" s="49">
        <f t="shared" si="122"/>
        <v>710</v>
      </c>
      <c r="L285" s="49">
        <f t="shared" si="125"/>
        <v>120</v>
      </c>
      <c r="M285" s="49">
        <f t="shared" si="123"/>
        <v>304</v>
      </c>
      <c r="N285" s="49">
        <f t="shared" si="124"/>
        <v>709</v>
      </c>
      <c r="O285" s="49">
        <v>0</v>
      </c>
      <c r="P285" s="49">
        <f t="shared" si="114"/>
        <v>2155</v>
      </c>
      <c r="Q285" s="49">
        <f t="shared" si="119"/>
        <v>616</v>
      </c>
      <c r="R285" s="49">
        <f t="shared" si="121"/>
        <v>1539</v>
      </c>
      <c r="S285" s="50">
        <f t="shared" si="126"/>
        <v>9384</v>
      </c>
      <c r="T285" s="51">
        <v>111</v>
      </c>
    </row>
    <row r="286" spans="1:20" s="8" customFormat="1" ht="38.25" customHeight="1" thickBot="1" x14ac:dyDescent="0.4">
      <c r="A286" s="44" t="s">
        <v>539</v>
      </c>
      <c r="B286" s="45" t="s">
        <v>540</v>
      </c>
      <c r="C286" s="45" t="s">
        <v>541</v>
      </c>
      <c r="D286" s="45" t="s">
        <v>841</v>
      </c>
      <c r="E286" s="47" t="s">
        <v>34</v>
      </c>
      <c r="F286" s="47" t="s">
        <v>40</v>
      </c>
      <c r="G286" s="48">
        <v>31500</v>
      </c>
      <c r="H286" s="49">
        <v>0</v>
      </c>
      <c r="I286" s="49">
        <v>25</v>
      </c>
      <c r="J286" s="49">
        <f t="shared" si="113"/>
        <v>904.05</v>
      </c>
      <c r="K286" s="49">
        <f t="shared" si="122"/>
        <v>2236.5</v>
      </c>
      <c r="L286" s="49">
        <f t="shared" si="125"/>
        <v>378</v>
      </c>
      <c r="M286" s="49">
        <f t="shared" si="123"/>
        <v>957.6</v>
      </c>
      <c r="N286" s="49">
        <f t="shared" si="124"/>
        <v>2233.3500000000004</v>
      </c>
      <c r="O286" s="49">
        <v>0</v>
      </c>
      <c r="P286" s="49">
        <f t="shared" si="114"/>
        <v>6734.5000000000009</v>
      </c>
      <c r="Q286" s="49">
        <f t="shared" si="119"/>
        <v>1886.65</v>
      </c>
      <c r="R286" s="49">
        <f t="shared" si="121"/>
        <v>4847.8500000000004</v>
      </c>
      <c r="S286" s="50">
        <f t="shared" si="126"/>
        <v>29613.35</v>
      </c>
      <c r="T286" s="51">
        <v>111</v>
      </c>
    </row>
    <row r="287" spans="1:20" s="8" customFormat="1" ht="70.5" thickBot="1" x14ac:dyDescent="0.4">
      <c r="A287" s="44" t="s">
        <v>542</v>
      </c>
      <c r="B287" s="45" t="s">
        <v>543</v>
      </c>
      <c r="C287" s="45" t="s">
        <v>541</v>
      </c>
      <c r="D287" s="45" t="s">
        <v>844</v>
      </c>
      <c r="E287" s="47" t="s">
        <v>29</v>
      </c>
      <c r="F287" s="47" t="s">
        <v>40</v>
      </c>
      <c r="G287" s="48">
        <v>41500</v>
      </c>
      <c r="H287" s="49">
        <v>654.35</v>
      </c>
      <c r="I287" s="49">
        <v>25</v>
      </c>
      <c r="J287" s="49">
        <f t="shared" si="113"/>
        <v>1191.05</v>
      </c>
      <c r="K287" s="49">
        <f t="shared" si="122"/>
        <v>2946.5</v>
      </c>
      <c r="L287" s="49">
        <f t="shared" si="125"/>
        <v>498</v>
      </c>
      <c r="M287" s="49">
        <f t="shared" si="123"/>
        <v>1261.5999999999999</v>
      </c>
      <c r="N287" s="49">
        <f t="shared" si="124"/>
        <v>2942.3500000000004</v>
      </c>
      <c r="O287" s="49">
        <v>0</v>
      </c>
      <c r="P287" s="49">
        <f t="shared" si="114"/>
        <v>9518.85</v>
      </c>
      <c r="Q287" s="49">
        <f t="shared" si="119"/>
        <v>3132</v>
      </c>
      <c r="R287" s="49">
        <f t="shared" si="121"/>
        <v>6386.85</v>
      </c>
      <c r="S287" s="50">
        <f t="shared" si="126"/>
        <v>38368</v>
      </c>
      <c r="T287" s="51">
        <v>111</v>
      </c>
    </row>
    <row r="288" spans="1:20" s="8" customFormat="1" ht="41.25" customHeight="1" thickBot="1" x14ac:dyDescent="0.4">
      <c r="A288" s="44" t="s">
        <v>544</v>
      </c>
      <c r="B288" s="45" t="s">
        <v>545</v>
      </c>
      <c r="C288" s="45" t="s">
        <v>541</v>
      </c>
      <c r="D288" s="45" t="s">
        <v>361</v>
      </c>
      <c r="E288" s="47" t="s">
        <v>29</v>
      </c>
      <c r="F288" s="47" t="s">
        <v>35</v>
      </c>
      <c r="G288" s="48">
        <v>10000</v>
      </c>
      <c r="H288" s="49">
        <v>0</v>
      </c>
      <c r="I288" s="49">
        <v>25</v>
      </c>
      <c r="J288" s="49">
        <f t="shared" si="113"/>
        <v>287</v>
      </c>
      <c r="K288" s="49">
        <f t="shared" si="122"/>
        <v>710</v>
      </c>
      <c r="L288" s="49">
        <f t="shared" si="125"/>
        <v>120</v>
      </c>
      <c r="M288" s="49">
        <f t="shared" si="123"/>
        <v>304</v>
      </c>
      <c r="N288" s="49">
        <f t="shared" si="124"/>
        <v>709</v>
      </c>
      <c r="O288" s="49">
        <v>0</v>
      </c>
      <c r="P288" s="49">
        <f t="shared" si="114"/>
        <v>2155</v>
      </c>
      <c r="Q288" s="49">
        <f t="shared" si="119"/>
        <v>616</v>
      </c>
      <c r="R288" s="49">
        <f t="shared" si="121"/>
        <v>1539</v>
      </c>
      <c r="S288" s="50">
        <f t="shared" si="126"/>
        <v>9384</v>
      </c>
      <c r="T288" s="51">
        <v>111</v>
      </c>
    </row>
    <row r="289" spans="1:20" s="8" customFormat="1" ht="70.5" thickBot="1" x14ac:dyDescent="0.4">
      <c r="A289" s="44" t="s">
        <v>546</v>
      </c>
      <c r="B289" s="45" t="s">
        <v>547</v>
      </c>
      <c r="C289" s="45" t="s">
        <v>541</v>
      </c>
      <c r="D289" s="45" t="s">
        <v>166</v>
      </c>
      <c r="E289" s="47" t="s">
        <v>34</v>
      </c>
      <c r="F289" s="47" t="s">
        <v>35</v>
      </c>
      <c r="G289" s="48">
        <v>10000</v>
      </c>
      <c r="H289" s="49">
        <v>0</v>
      </c>
      <c r="I289" s="49">
        <v>25</v>
      </c>
      <c r="J289" s="49">
        <f t="shared" si="113"/>
        <v>287</v>
      </c>
      <c r="K289" s="49">
        <f t="shared" si="122"/>
        <v>710</v>
      </c>
      <c r="L289" s="49">
        <f t="shared" si="125"/>
        <v>120</v>
      </c>
      <c r="M289" s="49">
        <f t="shared" si="123"/>
        <v>304</v>
      </c>
      <c r="N289" s="49">
        <f t="shared" si="124"/>
        <v>709</v>
      </c>
      <c r="O289" s="49">
        <v>0</v>
      </c>
      <c r="P289" s="49">
        <f t="shared" si="114"/>
        <v>2155</v>
      </c>
      <c r="Q289" s="49">
        <f t="shared" si="119"/>
        <v>616</v>
      </c>
      <c r="R289" s="49">
        <f t="shared" si="121"/>
        <v>1539</v>
      </c>
      <c r="S289" s="50">
        <f t="shared" si="126"/>
        <v>9384</v>
      </c>
      <c r="T289" s="51">
        <v>111</v>
      </c>
    </row>
    <row r="290" spans="1:20" s="8" customFormat="1" ht="47.25" thickBot="1" x14ac:dyDescent="0.4">
      <c r="A290" s="44" t="s">
        <v>548</v>
      </c>
      <c r="B290" s="45" t="s">
        <v>549</v>
      </c>
      <c r="C290" s="45" t="s">
        <v>541</v>
      </c>
      <c r="D290" s="45" t="s">
        <v>361</v>
      </c>
      <c r="E290" s="47" t="s">
        <v>29</v>
      </c>
      <c r="F290" s="47" t="s">
        <v>35</v>
      </c>
      <c r="G290" s="48">
        <v>10000</v>
      </c>
      <c r="H290" s="49">
        <v>0</v>
      </c>
      <c r="I290" s="49">
        <v>25</v>
      </c>
      <c r="J290" s="49">
        <f t="shared" si="113"/>
        <v>287</v>
      </c>
      <c r="K290" s="49">
        <f t="shared" si="122"/>
        <v>710</v>
      </c>
      <c r="L290" s="49">
        <f t="shared" si="125"/>
        <v>120</v>
      </c>
      <c r="M290" s="49">
        <f t="shared" si="123"/>
        <v>304</v>
      </c>
      <c r="N290" s="49">
        <f t="shared" si="124"/>
        <v>709</v>
      </c>
      <c r="O290" s="49">
        <v>0</v>
      </c>
      <c r="P290" s="49">
        <f t="shared" si="114"/>
        <v>2155</v>
      </c>
      <c r="Q290" s="49">
        <f t="shared" si="119"/>
        <v>616</v>
      </c>
      <c r="R290" s="49">
        <f t="shared" si="121"/>
        <v>1539</v>
      </c>
      <c r="S290" s="50">
        <f t="shared" si="126"/>
        <v>9384</v>
      </c>
      <c r="T290" s="51">
        <v>111</v>
      </c>
    </row>
    <row r="291" spans="1:20" s="8" customFormat="1" ht="70.5" thickBot="1" x14ac:dyDescent="0.4">
      <c r="A291" s="44" t="s">
        <v>550</v>
      </c>
      <c r="B291" s="45" t="s">
        <v>551</v>
      </c>
      <c r="C291" s="45" t="s">
        <v>541</v>
      </c>
      <c r="D291" s="45" t="s">
        <v>166</v>
      </c>
      <c r="E291" s="47" t="s">
        <v>34</v>
      </c>
      <c r="F291" s="47" t="s">
        <v>35</v>
      </c>
      <c r="G291" s="48">
        <v>10000</v>
      </c>
      <c r="H291" s="49">
        <v>0</v>
      </c>
      <c r="I291" s="49">
        <v>25</v>
      </c>
      <c r="J291" s="49">
        <f t="shared" si="113"/>
        <v>287</v>
      </c>
      <c r="K291" s="49">
        <f t="shared" si="122"/>
        <v>710</v>
      </c>
      <c r="L291" s="49">
        <f t="shared" si="125"/>
        <v>120</v>
      </c>
      <c r="M291" s="49">
        <f t="shared" si="123"/>
        <v>304</v>
      </c>
      <c r="N291" s="49">
        <f t="shared" si="124"/>
        <v>709</v>
      </c>
      <c r="O291" s="49">
        <v>0</v>
      </c>
      <c r="P291" s="49">
        <f t="shared" si="114"/>
        <v>2155</v>
      </c>
      <c r="Q291" s="49">
        <f t="shared" si="119"/>
        <v>616</v>
      </c>
      <c r="R291" s="49">
        <f t="shared" si="121"/>
        <v>1539</v>
      </c>
      <c r="S291" s="50">
        <f t="shared" si="126"/>
        <v>9384</v>
      </c>
      <c r="T291" s="51">
        <v>111</v>
      </c>
    </row>
    <row r="292" spans="1:20" s="8" customFormat="1" ht="70.5" thickBot="1" x14ac:dyDescent="0.4">
      <c r="A292" s="44" t="s">
        <v>552</v>
      </c>
      <c r="B292" s="45" t="s">
        <v>553</v>
      </c>
      <c r="C292" s="45" t="s">
        <v>541</v>
      </c>
      <c r="D292" s="45" t="s">
        <v>166</v>
      </c>
      <c r="E292" s="47" t="s">
        <v>34</v>
      </c>
      <c r="F292" s="47" t="s">
        <v>35</v>
      </c>
      <c r="G292" s="48">
        <v>10000</v>
      </c>
      <c r="H292" s="49">
        <v>0</v>
      </c>
      <c r="I292" s="49">
        <v>25</v>
      </c>
      <c r="J292" s="49">
        <f t="shared" si="113"/>
        <v>287</v>
      </c>
      <c r="K292" s="49">
        <f t="shared" si="122"/>
        <v>710</v>
      </c>
      <c r="L292" s="49">
        <f t="shared" si="125"/>
        <v>120</v>
      </c>
      <c r="M292" s="49">
        <f t="shared" si="123"/>
        <v>304</v>
      </c>
      <c r="N292" s="49">
        <f t="shared" si="124"/>
        <v>709</v>
      </c>
      <c r="O292" s="49">
        <v>0</v>
      </c>
      <c r="P292" s="49">
        <f t="shared" si="114"/>
        <v>2155</v>
      </c>
      <c r="Q292" s="49">
        <f t="shared" ref="Q292:Q301" si="127">ROUNDUP(H292+I292+J292+M292+O292,2)</f>
        <v>616</v>
      </c>
      <c r="R292" s="49">
        <f t="shared" si="121"/>
        <v>1539</v>
      </c>
      <c r="S292" s="50">
        <f t="shared" si="126"/>
        <v>9384</v>
      </c>
      <c r="T292" s="51">
        <v>111</v>
      </c>
    </row>
    <row r="293" spans="1:20" s="8" customFormat="1" ht="58.5" customHeight="1" thickBot="1" x14ac:dyDescent="0.4">
      <c r="A293" s="44" t="s">
        <v>554</v>
      </c>
      <c r="B293" s="45" t="s">
        <v>555</v>
      </c>
      <c r="C293" s="45" t="s">
        <v>541</v>
      </c>
      <c r="D293" s="45" t="s">
        <v>166</v>
      </c>
      <c r="E293" s="47" t="s">
        <v>29</v>
      </c>
      <c r="F293" s="47" t="s">
        <v>35</v>
      </c>
      <c r="G293" s="48">
        <v>10000</v>
      </c>
      <c r="H293" s="49">
        <v>0</v>
      </c>
      <c r="I293" s="49">
        <v>25</v>
      </c>
      <c r="J293" s="49">
        <f t="shared" si="113"/>
        <v>287</v>
      </c>
      <c r="K293" s="49">
        <f t="shared" si="122"/>
        <v>710</v>
      </c>
      <c r="L293" s="49">
        <f t="shared" si="125"/>
        <v>120</v>
      </c>
      <c r="M293" s="49">
        <f t="shared" si="123"/>
        <v>304</v>
      </c>
      <c r="N293" s="49">
        <f t="shared" si="124"/>
        <v>709</v>
      </c>
      <c r="O293" s="49">
        <v>0</v>
      </c>
      <c r="P293" s="49">
        <f t="shared" si="114"/>
        <v>2155</v>
      </c>
      <c r="Q293" s="49">
        <f t="shared" si="127"/>
        <v>616</v>
      </c>
      <c r="R293" s="49">
        <f t="shared" si="121"/>
        <v>1539</v>
      </c>
      <c r="S293" s="50">
        <f t="shared" si="126"/>
        <v>9384</v>
      </c>
      <c r="T293" s="51">
        <v>111</v>
      </c>
    </row>
    <row r="294" spans="1:20" s="8" customFormat="1" ht="47.25" thickBot="1" x14ac:dyDescent="0.4">
      <c r="A294" s="44" t="s">
        <v>875</v>
      </c>
      <c r="B294" s="45" t="s">
        <v>876</v>
      </c>
      <c r="C294" s="45" t="s">
        <v>556</v>
      </c>
      <c r="D294" s="45" t="s">
        <v>877</v>
      </c>
      <c r="E294" s="47" t="s">
        <v>29</v>
      </c>
      <c r="F294" s="47" t="s">
        <v>35</v>
      </c>
      <c r="G294" s="48">
        <v>41500</v>
      </c>
      <c r="H294" s="49">
        <v>654.35</v>
      </c>
      <c r="I294" s="49">
        <v>25</v>
      </c>
      <c r="J294" s="49">
        <f>ROUNDUP(G294*2.87%,2)</f>
        <v>1191.05</v>
      </c>
      <c r="K294" s="49">
        <f>ROUNDUP(G294*7.1%,2)</f>
        <v>2946.5</v>
      </c>
      <c r="L294" s="49">
        <f>+G294*1.2%</f>
        <v>498</v>
      </c>
      <c r="M294" s="49">
        <f>+G294*3.04%</f>
        <v>1261.5999999999999</v>
      </c>
      <c r="N294" s="49">
        <f>+G294*7.09%</f>
        <v>2942.3500000000004</v>
      </c>
      <c r="O294" s="49">
        <v>0</v>
      </c>
      <c r="P294" s="49">
        <f>+H294+I294+J294+K294+L294+M294+N294+O294</f>
        <v>9518.85</v>
      </c>
      <c r="Q294" s="49">
        <f t="shared" si="127"/>
        <v>3132</v>
      </c>
      <c r="R294" s="49">
        <f>+K294+L294+N294</f>
        <v>6386.85</v>
      </c>
      <c r="S294" s="50">
        <f t="shared" si="126"/>
        <v>38368</v>
      </c>
      <c r="T294" s="51">
        <v>111</v>
      </c>
    </row>
    <row r="295" spans="1:20" s="8" customFormat="1" ht="70.5" thickBot="1" x14ac:dyDescent="0.4">
      <c r="A295" s="44" t="s">
        <v>557</v>
      </c>
      <c r="B295" s="45" t="s">
        <v>558</v>
      </c>
      <c r="C295" s="45" t="s">
        <v>556</v>
      </c>
      <c r="D295" s="45" t="s">
        <v>166</v>
      </c>
      <c r="E295" s="47" t="s">
        <v>34</v>
      </c>
      <c r="F295" s="47" t="s">
        <v>35</v>
      </c>
      <c r="G295" s="48">
        <v>10000</v>
      </c>
      <c r="H295" s="49">
        <v>0</v>
      </c>
      <c r="I295" s="49">
        <v>25</v>
      </c>
      <c r="J295" s="49">
        <f t="shared" si="113"/>
        <v>287</v>
      </c>
      <c r="K295" s="49">
        <f t="shared" si="122"/>
        <v>710</v>
      </c>
      <c r="L295" s="49">
        <f t="shared" si="125"/>
        <v>120</v>
      </c>
      <c r="M295" s="49">
        <f t="shared" si="123"/>
        <v>304</v>
      </c>
      <c r="N295" s="49">
        <f t="shared" si="124"/>
        <v>709</v>
      </c>
      <c r="O295" s="49">
        <v>0</v>
      </c>
      <c r="P295" s="49">
        <f t="shared" si="114"/>
        <v>2155</v>
      </c>
      <c r="Q295" s="49">
        <f t="shared" si="127"/>
        <v>616</v>
      </c>
      <c r="R295" s="49">
        <f t="shared" si="121"/>
        <v>1539</v>
      </c>
      <c r="S295" s="50">
        <f t="shared" si="126"/>
        <v>9384</v>
      </c>
      <c r="T295" s="51">
        <v>111</v>
      </c>
    </row>
    <row r="296" spans="1:20" s="8" customFormat="1" ht="70.5" thickBot="1" x14ac:dyDescent="0.4">
      <c r="A296" s="44" t="s">
        <v>559</v>
      </c>
      <c r="B296" s="45" t="s">
        <v>560</v>
      </c>
      <c r="C296" s="45" t="s">
        <v>556</v>
      </c>
      <c r="D296" s="45" t="s">
        <v>166</v>
      </c>
      <c r="E296" s="47" t="s">
        <v>29</v>
      </c>
      <c r="F296" s="47" t="s">
        <v>35</v>
      </c>
      <c r="G296" s="48">
        <v>10000</v>
      </c>
      <c r="H296" s="49">
        <v>0</v>
      </c>
      <c r="I296" s="49">
        <v>25</v>
      </c>
      <c r="J296" s="49">
        <f t="shared" si="113"/>
        <v>287</v>
      </c>
      <c r="K296" s="49">
        <f t="shared" si="122"/>
        <v>710</v>
      </c>
      <c r="L296" s="49">
        <f t="shared" si="125"/>
        <v>120</v>
      </c>
      <c r="M296" s="49">
        <f t="shared" si="123"/>
        <v>304</v>
      </c>
      <c r="N296" s="49">
        <f t="shared" si="124"/>
        <v>709</v>
      </c>
      <c r="O296" s="49">
        <v>0</v>
      </c>
      <c r="P296" s="49">
        <f t="shared" si="114"/>
        <v>2155</v>
      </c>
      <c r="Q296" s="49">
        <f t="shared" si="127"/>
        <v>616</v>
      </c>
      <c r="R296" s="49">
        <f t="shared" si="121"/>
        <v>1539</v>
      </c>
      <c r="S296" s="50">
        <f t="shared" si="126"/>
        <v>9384</v>
      </c>
      <c r="T296" s="51">
        <v>111</v>
      </c>
    </row>
    <row r="297" spans="1:20" s="8" customFormat="1" ht="47.45" customHeight="1" thickBot="1" x14ac:dyDescent="0.4">
      <c r="A297" s="44" t="s">
        <v>561</v>
      </c>
      <c r="B297" s="45" t="s">
        <v>562</v>
      </c>
      <c r="C297" s="45" t="s">
        <v>563</v>
      </c>
      <c r="D297" s="45" t="s">
        <v>841</v>
      </c>
      <c r="E297" s="47" t="s">
        <v>34</v>
      </c>
      <c r="F297" s="47" t="s">
        <v>40</v>
      </c>
      <c r="G297" s="48">
        <v>43345.74</v>
      </c>
      <c r="H297" s="49">
        <v>914.85</v>
      </c>
      <c r="I297" s="49">
        <v>25</v>
      </c>
      <c r="J297" s="49">
        <f t="shared" si="113"/>
        <v>1244.03</v>
      </c>
      <c r="K297" s="49">
        <f t="shared" si="122"/>
        <v>3077.55</v>
      </c>
      <c r="L297" s="49">
        <f t="shared" si="125"/>
        <v>520.14887999999996</v>
      </c>
      <c r="M297" s="49">
        <f t="shared" si="123"/>
        <v>1317.7104959999999</v>
      </c>
      <c r="N297" s="49">
        <f t="shared" si="124"/>
        <v>3073.2129660000001</v>
      </c>
      <c r="O297" s="49">
        <v>0</v>
      </c>
      <c r="P297" s="49">
        <f t="shared" si="114"/>
        <v>10172.502342</v>
      </c>
      <c r="Q297" s="49">
        <f t="shared" si="127"/>
        <v>3501.6000000000004</v>
      </c>
      <c r="R297" s="49">
        <f t="shared" si="121"/>
        <v>6670.911846</v>
      </c>
      <c r="S297" s="50">
        <f t="shared" si="126"/>
        <v>39844.14</v>
      </c>
      <c r="T297" s="51">
        <v>111</v>
      </c>
    </row>
    <row r="298" spans="1:20" s="8" customFormat="1" ht="69.75" customHeight="1" thickBot="1" x14ac:dyDescent="0.4">
      <c r="A298" s="44" t="s">
        <v>564</v>
      </c>
      <c r="B298" s="45" t="s">
        <v>565</v>
      </c>
      <c r="C298" s="45" t="s">
        <v>563</v>
      </c>
      <c r="D298" s="45" t="s">
        <v>388</v>
      </c>
      <c r="E298" s="47" t="s">
        <v>29</v>
      </c>
      <c r="F298" s="47" t="s">
        <v>35</v>
      </c>
      <c r="G298" s="48">
        <v>10000</v>
      </c>
      <c r="H298" s="49">
        <v>0</v>
      </c>
      <c r="I298" s="49">
        <v>25</v>
      </c>
      <c r="J298" s="49">
        <f t="shared" si="113"/>
        <v>287</v>
      </c>
      <c r="K298" s="49">
        <f t="shared" si="122"/>
        <v>710</v>
      </c>
      <c r="L298" s="49">
        <f t="shared" si="125"/>
        <v>120</v>
      </c>
      <c r="M298" s="49">
        <f t="shared" si="123"/>
        <v>304</v>
      </c>
      <c r="N298" s="49">
        <f t="shared" si="124"/>
        <v>709</v>
      </c>
      <c r="O298" s="49">
        <v>0</v>
      </c>
      <c r="P298" s="49">
        <f t="shared" si="114"/>
        <v>2155</v>
      </c>
      <c r="Q298" s="49">
        <f t="shared" si="127"/>
        <v>616</v>
      </c>
      <c r="R298" s="49">
        <f t="shared" si="121"/>
        <v>1539</v>
      </c>
      <c r="S298" s="50">
        <f t="shared" si="126"/>
        <v>9384</v>
      </c>
      <c r="T298" s="51">
        <v>111</v>
      </c>
    </row>
    <row r="299" spans="1:20" s="8" customFormat="1" ht="46.5" customHeight="1" thickBot="1" x14ac:dyDescent="0.4">
      <c r="A299" s="44" t="s">
        <v>956</v>
      </c>
      <c r="B299" s="45" t="s">
        <v>957</v>
      </c>
      <c r="C299" s="45" t="s">
        <v>563</v>
      </c>
      <c r="D299" s="45" t="s">
        <v>117</v>
      </c>
      <c r="E299" s="47" t="s">
        <v>29</v>
      </c>
      <c r="F299" s="47" t="s">
        <v>35</v>
      </c>
      <c r="G299" s="48">
        <v>10000</v>
      </c>
      <c r="H299" s="49">
        <v>0</v>
      </c>
      <c r="I299" s="49">
        <v>25</v>
      </c>
      <c r="J299" s="49">
        <f>ROUNDUP(G299*2.87%,2)</f>
        <v>287</v>
      </c>
      <c r="K299" s="49">
        <f>ROUNDUP(G299*7.1%,2)</f>
        <v>710</v>
      </c>
      <c r="L299" s="49">
        <f>+G299*1.2%</f>
        <v>120</v>
      </c>
      <c r="M299" s="49">
        <f>+G299*3.04%</f>
        <v>304</v>
      </c>
      <c r="N299" s="49">
        <f>+G299*7.09%</f>
        <v>709</v>
      </c>
      <c r="O299" s="49">
        <v>0</v>
      </c>
      <c r="P299" s="49">
        <f>+H299+I299+J299+K299+L299+M299+N299+O299</f>
        <v>2155</v>
      </c>
      <c r="Q299" s="49">
        <f t="shared" si="127"/>
        <v>616</v>
      </c>
      <c r="R299" s="49">
        <f>+K299+L299+N299</f>
        <v>1539</v>
      </c>
      <c r="S299" s="50">
        <f t="shared" si="126"/>
        <v>9384</v>
      </c>
      <c r="T299" s="51">
        <v>111</v>
      </c>
    </row>
    <row r="300" spans="1:20" s="8" customFormat="1" ht="41.25" customHeight="1" thickBot="1" x14ac:dyDescent="0.4">
      <c r="A300" s="44" t="s">
        <v>566</v>
      </c>
      <c r="B300" s="45" t="s">
        <v>567</v>
      </c>
      <c r="C300" s="45" t="s">
        <v>563</v>
      </c>
      <c r="D300" s="45" t="s">
        <v>361</v>
      </c>
      <c r="E300" s="47" t="s">
        <v>29</v>
      </c>
      <c r="F300" s="47" t="s">
        <v>35</v>
      </c>
      <c r="G300" s="48">
        <v>10000</v>
      </c>
      <c r="H300" s="49">
        <v>0</v>
      </c>
      <c r="I300" s="49">
        <v>25</v>
      </c>
      <c r="J300" s="49">
        <f t="shared" si="113"/>
        <v>287</v>
      </c>
      <c r="K300" s="49">
        <f t="shared" si="122"/>
        <v>710</v>
      </c>
      <c r="L300" s="49">
        <f t="shared" si="125"/>
        <v>120</v>
      </c>
      <c r="M300" s="49">
        <f t="shared" si="123"/>
        <v>304</v>
      </c>
      <c r="N300" s="49">
        <f t="shared" si="124"/>
        <v>709</v>
      </c>
      <c r="O300" s="49">
        <v>1715.46</v>
      </c>
      <c r="P300" s="49">
        <f t="shared" si="114"/>
        <v>3870.46</v>
      </c>
      <c r="Q300" s="49">
        <f t="shared" si="127"/>
        <v>2331.46</v>
      </c>
      <c r="R300" s="49">
        <f t="shared" si="121"/>
        <v>1539</v>
      </c>
      <c r="S300" s="50">
        <f t="shared" si="126"/>
        <v>7668.54</v>
      </c>
      <c r="T300" s="51">
        <v>111</v>
      </c>
    </row>
    <row r="301" spans="1:20" s="8" customFormat="1" ht="39" customHeight="1" thickBot="1" x14ac:dyDescent="0.4">
      <c r="A301" s="44" t="s">
        <v>568</v>
      </c>
      <c r="B301" s="45" t="s">
        <v>569</v>
      </c>
      <c r="C301" s="45" t="s">
        <v>563</v>
      </c>
      <c r="D301" s="45" t="s">
        <v>117</v>
      </c>
      <c r="E301" s="47" t="s">
        <v>29</v>
      </c>
      <c r="F301" s="47" t="s">
        <v>35</v>
      </c>
      <c r="G301" s="48">
        <v>10000</v>
      </c>
      <c r="H301" s="49">
        <v>0</v>
      </c>
      <c r="I301" s="49">
        <v>25</v>
      </c>
      <c r="J301" s="49">
        <f t="shared" si="113"/>
        <v>287</v>
      </c>
      <c r="K301" s="49">
        <f t="shared" si="122"/>
        <v>710</v>
      </c>
      <c r="L301" s="49">
        <f t="shared" si="125"/>
        <v>120</v>
      </c>
      <c r="M301" s="49">
        <f t="shared" si="123"/>
        <v>304</v>
      </c>
      <c r="N301" s="49">
        <f t="shared" si="124"/>
        <v>709</v>
      </c>
      <c r="O301" s="49">
        <v>0</v>
      </c>
      <c r="P301" s="49">
        <f t="shared" si="114"/>
        <v>2155</v>
      </c>
      <c r="Q301" s="49">
        <f t="shared" si="127"/>
        <v>616</v>
      </c>
      <c r="R301" s="49">
        <f t="shared" si="121"/>
        <v>1539</v>
      </c>
      <c r="S301" s="50">
        <f t="shared" si="126"/>
        <v>9384</v>
      </c>
      <c r="T301" s="51">
        <v>111</v>
      </c>
    </row>
    <row r="302" spans="1:20" s="8" customFormat="1" ht="51" customHeight="1" thickBot="1" x14ac:dyDescent="0.4">
      <c r="A302" s="44" t="s">
        <v>570</v>
      </c>
      <c r="B302" s="45" t="s">
        <v>571</v>
      </c>
      <c r="C302" s="45" t="s">
        <v>563</v>
      </c>
      <c r="D302" s="45" t="s">
        <v>572</v>
      </c>
      <c r="E302" s="47" t="s">
        <v>29</v>
      </c>
      <c r="F302" s="47" t="s">
        <v>98</v>
      </c>
      <c r="G302" s="48">
        <v>10000</v>
      </c>
      <c r="H302" s="49">
        <v>0</v>
      </c>
      <c r="I302" s="49">
        <v>25</v>
      </c>
      <c r="J302" s="49">
        <f t="shared" si="113"/>
        <v>287</v>
      </c>
      <c r="K302" s="49">
        <f t="shared" si="122"/>
        <v>710</v>
      </c>
      <c r="L302" s="49">
        <f t="shared" si="125"/>
        <v>120</v>
      </c>
      <c r="M302" s="49">
        <f t="shared" si="123"/>
        <v>304</v>
      </c>
      <c r="N302" s="49">
        <f t="shared" si="124"/>
        <v>709</v>
      </c>
      <c r="O302" s="49">
        <v>0</v>
      </c>
      <c r="P302" s="49">
        <f t="shared" ref="P302:P331" si="128">+H302+I302+J302+K302+L302+M302+N302+O302</f>
        <v>2155</v>
      </c>
      <c r="Q302" s="49">
        <f t="shared" ref="Q302:Q333" si="129">ROUNDUP(H302+I302+J302+M302+O302,2)</f>
        <v>616</v>
      </c>
      <c r="R302" s="49">
        <f t="shared" si="121"/>
        <v>1539</v>
      </c>
      <c r="S302" s="50">
        <f t="shared" si="126"/>
        <v>9384</v>
      </c>
      <c r="T302" s="51">
        <v>111</v>
      </c>
    </row>
    <row r="303" spans="1:20" s="8" customFormat="1" ht="45" customHeight="1" thickBot="1" x14ac:dyDescent="0.4">
      <c r="A303" s="44" t="s">
        <v>573</v>
      </c>
      <c r="B303" s="45" t="s">
        <v>574</v>
      </c>
      <c r="C303" s="45" t="s">
        <v>563</v>
      </c>
      <c r="D303" s="45" t="s">
        <v>54</v>
      </c>
      <c r="E303" s="47" t="s">
        <v>34</v>
      </c>
      <c r="F303" s="47" t="s">
        <v>35</v>
      </c>
      <c r="G303" s="48">
        <v>10000</v>
      </c>
      <c r="H303" s="49">
        <v>0</v>
      </c>
      <c r="I303" s="49">
        <v>25</v>
      </c>
      <c r="J303" s="49">
        <f t="shared" si="113"/>
        <v>287</v>
      </c>
      <c r="K303" s="49">
        <f t="shared" si="122"/>
        <v>710</v>
      </c>
      <c r="L303" s="49">
        <f t="shared" si="125"/>
        <v>120</v>
      </c>
      <c r="M303" s="49">
        <f t="shared" si="123"/>
        <v>304</v>
      </c>
      <c r="N303" s="49">
        <f t="shared" si="124"/>
        <v>709</v>
      </c>
      <c r="O303" s="49">
        <v>0</v>
      </c>
      <c r="P303" s="49">
        <f t="shared" si="128"/>
        <v>2155</v>
      </c>
      <c r="Q303" s="49">
        <f t="shared" si="129"/>
        <v>616</v>
      </c>
      <c r="R303" s="49">
        <f t="shared" si="121"/>
        <v>1539</v>
      </c>
      <c r="S303" s="50">
        <f t="shared" si="126"/>
        <v>9384</v>
      </c>
      <c r="T303" s="51">
        <v>111</v>
      </c>
    </row>
    <row r="304" spans="1:20" s="8" customFormat="1" ht="47.25" thickBot="1" x14ac:dyDescent="0.4">
      <c r="A304" s="44" t="s">
        <v>575</v>
      </c>
      <c r="B304" s="45" t="s">
        <v>576</v>
      </c>
      <c r="C304" s="45" t="s">
        <v>563</v>
      </c>
      <c r="D304" s="45" t="s">
        <v>326</v>
      </c>
      <c r="E304" s="47" t="s">
        <v>29</v>
      </c>
      <c r="F304" s="47" t="s">
        <v>35</v>
      </c>
      <c r="G304" s="48">
        <v>10000</v>
      </c>
      <c r="H304" s="49">
        <v>0</v>
      </c>
      <c r="I304" s="49">
        <v>25</v>
      </c>
      <c r="J304" s="49">
        <f t="shared" si="113"/>
        <v>287</v>
      </c>
      <c r="K304" s="49">
        <f t="shared" si="122"/>
        <v>710</v>
      </c>
      <c r="L304" s="49">
        <f t="shared" si="125"/>
        <v>120</v>
      </c>
      <c r="M304" s="49">
        <f t="shared" si="123"/>
        <v>304</v>
      </c>
      <c r="N304" s="49">
        <f t="shared" si="124"/>
        <v>709</v>
      </c>
      <c r="O304" s="49">
        <v>0</v>
      </c>
      <c r="P304" s="49">
        <f t="shared" si="128"/>
        <v>2155</v>
      </c>
      <c r="Q304" s="49">
        <f t="shared" si="129"/>
        <v>616</v>
      </c>
      <c r="R304" s="49">
        <f t="shared" si="121"/>
        <v>1539</v>
      </c>
      <c r="S304" s="50">
        <f t="shared" si="126"/>
        <v>9384</v>
      </c>
      <c r="T304" s="51">
        <v>111</v>
      </c>
    </row>
    <row r="305" spans="1:20" s="8" customFormat="1" ht="70.5" thickBot="1" x14ac:dyDescent="0.4">
      <c r="A305" s="44" t="s">
        <v>577</v>
      </c>
      <c r="B305" s="45" t="s">
        <v>578</v>
      </c>
      <c r="C305" s="45" t="s">
        <v>563</v>
      </c>
      <c r="D305" s="45" t="s">
        <v>166</v>
      </c>
      <c r="E305" s="47" t="s">
        <v>29</v>
      </c>
      <c r="F305" s="47" t="s">
        <v>44</v>
      </c>
      <c r="G305" s="48">
        <v>10000</v>
      </c>
      <c r="H305" s="49">
        <v>0</v>
      </c>
      <c r="I305" s="49">
        <v>25</v>
      </c>
      <c r="J305" s="49">
        <f t="shared" si="113"/>
        <v>287</v>
      </c>
      <c r="K305" s="49">
        <f t="shared" si="122"/>
        <v>710</v>
      </c>
      <c r="L305" s="49">
        <f t="shared" si="125"/>
        <v>120</v>
      </c>
      <c r="M305" s="49">
        <f t="shared" si="123"/>
        <v>304</v>
      </c>
      <c r="N305" s="49">
        <f t="shared" si="124"/>
        <v>709</v>
      </c>
      <c r="O305" s="49">
        <v>0</v>
      </c>
      <c r="P305" s="49">
        <f t="shared" si="128"/>
        <v>2155</v>
      </c>
      <c r="Q305" s="49">
        <f t="shared" si="129"/>
        <v>616</v>
      </c>
      <c r="R305" s="49">
        <f t="shared" si="121"/>
        <v>1539</v>
      </c>
      <c r="S305" s="50">
        <f t="shared" si="126"/>
        <v>9384</v>
      </c>
      <c r="T305" s="51">
        <v>111</v>
      </c>
    </row>
    <row r="306" spans="1:20" s="8" customFormat="1" ht="53.45" customHeight="1" thickBot="1" x14ac:dyDescent="0.4">
      <c r="A306" s="44" t="s">
        <v>579</v>
      </c>
      <c r="B306" s="45" t="s">
        <v>580</v>
      </c>
      <c r="C306" s="45" t="s">
        <v>563</v>
      </c>
      <c r="D306" s="45" t="s">
        <v>410</v>
      </c>
      <c r="E306" s="47" t="s">
        <v>34</v>
      </c>
      <c r="F306" s="47" t="s">
        <v>98</v>
      </c>
      <c r="G306" s="48">
        <v>10000</v>
      </c>
      <c r="H306" s="49">
        <v>0</v>
      </c>
      <c r="I306" s="49">
        <v>25</v>
      </c>
      <c r="J306" s="49">
        <f t="shared" si="113"/>
        <v>287</v>
      </c>
      <c r="K306" s="49">
        <f t="shared" si="122"/>
        <v>710</v>
      </c>
      <c r="L306" s="49">
        <f t="shared" si="125"/>
        <v>120</v>
      </c>
      <c r="M306" s="49">
        <f t="shared" si="123"/>
        <v>304</v>
      </c>
      <c r="N306" s="49">
        <f t="shared" si="124"/>
        <v>709</v>
      </c>
      <c r="O306" s="49">
        <v>0</v>
      </c>
      <c r="P306" s="49">
        <f t="shared" si="128"/>
        <v>2155</v>
      </c>
      <c r="Q306" s="49">
        <f t="shared" si="129"/>
        <v>616</v>
      </c>
      <c r="R306" s="49">
        <f t="shared" si="121"/>
        <v>1539</v>
      </c>
      <c r="S306" s="50">
        <f t="shared" si="126"/>
        <v>9384</v>
      </c>
      <c r="T306" s="51">
        <v>111</v>
      </c>
    </row>
    <row r="307" spans="1:20" s="8" customFormat="1" ht="40.15" customHeight="1" thickBot="1" x14ac:dyDescent="0.4">
      <c r="A307" s="44" t="s">
        <v>581</v>
      </c>
      <c r="B307" s="45" t="s">
        <v>582</v>
      </c>
      <c r="C307" s="45" t="s">
        <v>563</v>
      </c>
      <c r="D307" s="45" t="s">
        <v>402</v>
      </c>
      <c r="E307" s="47" t="s">
        <v>29</v>
      </c>
      <c r="F307" s="47" t="s">
        <v>98</v>
      </c>
      <c r="G307" s="48">
        <v>10000</v>
      </c>
      <c r="H307" s="49">
        <v>0</v>
      </c>
      <c r="I307" s="49">
        <v>25</v>
      </c>
      <c r="J307" s="49">
        <f t="shared" si="113"/>
        <v>287</v>
      </c>
      <c r="K307" s="49">
        <f t="shared" si="122"/>
        <v>710</v>
      </c>
      <c r="L307" s="49">
        <f t="shared" si="125"/>
        <v>120</v>
      </c>
      <c r="M307" s="49">
        <f t="shared" si="123"/>
        <v>304</v>
      </c>
      <c r="N307" s="49">
        <f t="shared" si="124"/>
        <v>709</v>
      </c>
      <c r="O307" s="49">
        <v>0</v>
      </c>
      <c r="P307" s="49">
        <f t="shared" si="128"/>
        <v>2155</v>
      </c>
      <c r="Q307" s="49">
        <f t="shared" si="129"/>
        <v>616</v>
      </c>
      <c r="R307" s="49">
        <f t="shared" si="121"/>
        <v>1539</v>
      </c>
      <c r="S307" s="50">
        <f t="shared" si="126"/>
        <v>9384</v>
      </c>
      <c r="T307" s="51">
        <v>111</v>
      </c>
    </row>
    <row r="308" spans="1:20" s="8" customFormat="1" ht="43.9" customHeight="1" thickBot="1" x14ac:dyDescent="0.4">
      <c r="A308" s="44" t="s">
        <v>583</v>
      </c>
      <c r="B308" s="45" t="s">
        <v>584</v>
      </c>
      <c r="C308" s="45" t="s">
        <v>563</v>
      </c>
      <c r="D308" s="45" t="s">
        <v>402</v>
      </c>
      <c r="E308" s="47" t="s">
        <v>34</v>
      </c>
      <c r="F308" s="47" t="s">
        <v>98</v>
      </c>
      <c r="G308" s="48">
        <v>10000</v>
      </c>
      <c r="H308" s="49">
        <v>0</v>
      </c>
      <c r="I308" s="49">
        <v>25</v>
      </c>
      <c r="J308" s="49">
        <f t="shared" si="113"/>
        <v>287</v>
      </c>
      <c r="K308" s="49">
        <f t="shared" si="122"/>
        <v>710</v>
      </c>
      <c r="L308" s="49">
        <f t="shared" si="125"/>
        <v>120</v>
      </c>
      <c r="M308" s="49">
        <f t="shared" si="123"/>
        <v>304</v>
      </c>
      <c r="N308" s="49">
        <f t="shared" si="124"/>
        <v>709</v>
      </c>
      <c r="O308" s="49">
        <v>0</v>
      </c>
      <c r="P308" s="49">
        <f t="shared" si="128"/>
        <v>2155</v>
      </c>
      <c r="Q308" s="49">
        <f t="shared" si="129"/>
        <v>616</v>
      </c>
      <c r="R308" s="49">
        <f t="shared" si="121"/>
        <v>1539</v>
      </c>
      <c r="S308" s="50">
        <f t="shared" si="126"/>
        <v>9384</v>
      </c>
      <c r="T308" s="51">
        <v>111</v>
      </c>
    </row>
    <row r="309" spans="1:20" s="8" customFormat="1" ht="43.9" customHeight="1" thickBot="1" x14ac:dyDescent="0.4">
      <c r="A309" s="44" t="s">
        <v>585</v>
      </c>
      <c r="B309" s="45" t="s">
        <v>586</v>
      </c>
      <c r="C309" s="45" t="s">
        <v>563</v>
      </c>
      <c r="D309" s="45" t="s">
        <v>587</v>
      </c>
      <c r="E309" s="47" t="s">
        <v>34</v>
      </c>
      <c r="F309" s="47" t="s">
        <v>35</v>
      </c>
      <c r="G309" s="48">
        <v>10000</v>
      </c>
      <c r="H309" s="49">
        <v>0</v>
      </c>
      <c r="I309" s="49">
        <v>25</v>
      </c>
      <c r="J309" s="49">
        <f t="shared" si="113"/>
        <v>287</v>
      </c>
      <c r="K309" s="49">
        <f t="shared" si="122"/>
        <v>710</v>
      </c>
      <c r="L309" s="49">
        <f t="shared" si="125"/>
        <v>120</v>
      </c>
      <c r="M309" s="49">
        <f t="shared" si="123"/>
        <v>304</v>
      </c>
      <c r="N309" s="49">
        <f t="shared" si="124"/>
        <v>709</v>
      </c>
      <c r="O309" s="49">
        <v>0</v>
      </c>
      <c r="P309" s="49">
        <f t="shared" si="128"/>
        <v>2155</v>
      </c>
      <c r="Q309" s="49">
        <f t="shared" si="129"/>
        <v>616</v>
      </c>
      <c r="R309" s="49">
        <f t="shared" si="121"/>
        <v>1539</v>
      </c>
      <c r="S309" s="50">
        <f t="shared" si="126"/>
        <v>9384</v>
      </c>
      <c r="T309" s="51">
        <v>111</v>
      </c>
    </row>
    <row r="310" spans="1:20" s="8" customFormat="1" ht="70.5" thickBot="1" x14ac:dyDescent="0.4">
      <c r="A310" s="44" t="s">
        <v>588</v>
      </c>
      <c r="B310" s="45" t="s">
        <v>589</v>
      </c>
      <c r="C310" s="45" t="s">
        <v>563</v>
      </c>
      <c r="D310" s="45" t="s">
        <v>166</v>
      </c>
      <c r="E310" s="47" t="s">
        <v>29</v>
      </c>
      <c r="F310" s="47" t="s">
        <v>35</v>
      </c>
      <c r="G310" s="48">
        <v>10000</v>
      </c>
      <c r="H310" s="49">
        <v>0</v>
      </c>
      <c r="I310" s="49">
        <v>25</v>
      </c>
      <c r="J310" s="49">
        <f t="shared" si="113"/>
        <v>287</v>
      </c>
      <c r="K310" s="49">
        <f t="shared" si="122"/>
        <v>710</v>
      </c>
      <c r="L310" s="49">
        <f t="shared" si="125"/>
        <v>120</v>
      </c>
      <c r="M310" s="49">
        <f t="shared" si="123"/>
        <v>304</v>
      </c>
      <c r="N310" s="49">
        <f t="shared" si="124"/>
        <v>709</v>
      </c>
      <c r="O310" s="49">
        <v>0</v>
      </c>
      <c r="P310" s="49">
        <f t="shared" si="128"/>
        <v>2155</v>
      </c>
      <c r="Q310" s="49">
        <f t="shared" si="129"/>
        <v>616</v>
      </c>
      <c r="R310" s="49">
        <f t="shared" si="121"/>
        <v>1539</v>
      </c>
      <c r="S310" s="50">
        <f t="shared" si="126"/>
        <v>9384</v>
      </c>
      <c r="T310" s="51">
        <v>111</v>
      </c>
    </row>
    <row r="311" spans="1:20" s="8" customFormat="1" ht="43.9" customHeight="1" thickBot="1" x14ac:dyDescent="0.4">
      <c r="A311" s="44" t="s">
        <v>590</v>
      </c>
      <c r="B311" s="45" t="s">
        <v>591</v>
      </c>
      <c r="C311" s="45" t="s">
        <v>563</v>
      </c>
      <c r="D311" s="45" t="s">
        <v>410</v>
      </c>
      <c r="E311" s="47" t="s">
        <v>29</v>
      </c>
      <c r="F311" s="47" t="s">
        <v>98</v>
      </c>
      <c r="G311" s="48">
        <v>10000</v>
      </c>
      <c r="H311" s="49">
        <v>0</v>
      </c>
      <c r="I311" s="49">
        <v>25</v>
      </c>
      <c r="J311" s="49">
        <f t="shared" si="113"/>
        <v>287</v>
      </c>
      <c r="K311" s="49">
        <f t="shared" si="122"/>
        <v>710</v>
      </c>
      <c r="L311" s="49">
        <f t="shared" si="125"/>
        <v>120</v>
      </c>
      <c r="M311" s="49">
        <f t="shared" si="123"/>
        <v>304</v>
      </c>
      <c r="N311" s="49">
        <f t="shared" si="124"/>
        <v>709</v>
      </c>
      <c r="O311" s="49">
        <v>0</v>
      </c>
      <c r="P311" s="49">
        <f t="shared" si="128"/>
        <v>2155</v>
      </c>
      <c r="Q311" s="49">
        <f t="shared" si="129"/>
        <v>616</v>
      </c>
      <c r="R311" s="49">
        <f t="shared" si="121"/>
        <v>1539</v>
      </c>
      <c r="S311" s="50">
        <f t="shared" si="126"/>
        <v>9384</v>
      </c>
      <c r="T311" s="51">
        <v>111</v>
      </c>
    </row>
    <row r="312" spans="1:20" s="8" customFormat="1" ht="46.15" customHeight="1" thickBot="1" x14ac:dyDescent="0.4">
      <c r="A312" s="44" t="s">
        <v>592</v>
      </c>
      <c r="B312" s="45" t="s">
        <v>593</v>
      </c>
      <c r="C312" s="45" t="s">
        <v>563</v>
      </c>
      <c r="D312" s="45" t="s">
        <v>410</v>
      </c>
      <c r="E312" s="47" t="s">
        <v>29</v>
      </c>
      <c r="F312" s="47" t="s">
        <v>98</v>
      </c>
      <c r="G312" s="48">
        <v>10000</v>
      </c>
      <c r="H312" s="49">
        <v>0</v>
      </c>
      <c r="I312" s="49">
        <v>25</v>
      </c>
      <c r="J312" s="49">
        <f t="shared" si="113"/>
        <v>287</v>
      </c>
      <c r="K312" s="49">
        <f t="shared" si="122"/>
        <v>710</v>
      </c>
      <c r="L312" s="49">
        <f t="shared" si="125"/>
        <v>120</v>
      </c>
      <c r="M312" s="49">
        <f t="shared" si="123"/>
        <v>304</v>
      </c>
      <c r="N312" s="49">
        <f t="shared" si="124"/>
        <v>709</v>
      </c>
      <c r="O312" s="49">
        <v>0</v>
      </c>
      <c r="P312" s="49">
        <f t="shared" si="128"/>
        <v>2155</v>
      </c>
      <c r="Q312" s="49">
        <f t="shared" si="129"/>
        <v>616</v>
      </c>
      <c r="R312" s="49">
        <f t="shared" si="121"/>
        <v>1539</v>
      </c>
      <c r="S312" s="50">
        <f t="shared" si="126"/>
        <v>9384</v>
      </c>
      <c r="T312" s="51">
        <v>111</v>
      </c>
    </row>
    <row r="313" spans="1:20" s="8" customFormat="1" ht="59.25" customHeight="1" thickBot="1" x14ac:dyDescent="0.4">
      <c r="A313" s="44" t="s">
        <v>594</v>
      </c>
      <c r="B313" s="45" t="s">
        <v>595</v>
      </c>
      <c r="C313" s="45" t="s">
        <v>563</v>
      </c>
      <c r="D313" s="45" t="s">
        <v>410</v>
      </c>
      <c r="E313" s="47" t="s">
        <v>29</v>
      </c>
      <c r="F313" s="47" t="s">
        <v>98</v>
      </c>
      <c r="G313" s="48">
        <v>10000</v>
      </c>
      <c r="H313" s="49">
        <v>0</v>
      </c>
      <c r="I313" s="49">
        <v>25</v>
      </c>
      <c r="J313" s="49">
        <f t="shared" si="113"/>
        <v>287</v>
      </c>
      <c r="K313" s="49">
        <f t="shared" si="122"/>
        <v>710</v>
      </c>
      <c r="L313" s="49">
        <f t="shared" si="125"/>
        <v>120</v>
      </c>
      <c r="M313" s="49">
        <f t="shared" si="123"/>
        <v>304</v>
      </c>
      <c r="N313" s="49">
        <f t="shared" si="124"/>
        <v>709</v>
      </c>
      <c r="O313" s="49">
        <v>0</v>
      </c>
      <c r="P313" s="49">
        <f t="shared" si="128"/>
        <v>2155</v>
      </c>
      <c r="Q313" s="49">
        <f t="shared" si="129"/>
        <v>616</v>
      </c>
      <c r="R313" s="49">
        <f t="shared" si="121"/>
        <v>1539</v>
      </c>
      <c r="S313" s="50">
        <f t="shared" si="126"/>
        <v>9384</v>
      </c>
      <c r="T313" s="51">
        <v>111</v>
      </c>
    </row>
    <row r="314" spans="1:20" s="8" customFormat="1" ht="81" customHeight="1" thickBot="1" x14ac:dyDescent="0.4">
      <c r="A314" s="44" t="s">
        <v>596</v>
      </c>
      <c r="B314" s="45" t="s">
        <v>597</v>
      </c>
      <c r="C314" s="45" t="s">
        <v>563</v>
      </c>
      <c r="D314" s="45" t="s">
        <v>410</v>
      </c>
      <c r="E314" s="47" t="s">
        <v>29</v>
      </c>
      <c r="F314" s="47" t="s">
        <v>98</v>
      </c>
      <c r="G314" s="48">
        <v>10000</v>
      </c>
      <c r="H314" s="49">
        <v>0</v>
      </c>
      <c r="I314" s="49">
        <v>25</v>
      </c>
      <c r="J314" s="49">
        <f t="shared" si="113"/>
        <v>287</v>
      </c>
      <c r="K314" s="49">
        <f t="shared" si="122"/>
        <v>710</v>
      </c>
      <c r="L314" s="49">
        <f t="shared" si="125"/>
        <v>120</v>
      </c>
      <c r="M314" s="49">
        <f t="shared" si="123"/>
        <v>304</v>
      </c>
      <c r="N314" s="49">
        <f t="shared" si="124"/>
        <v>709</v>
      </c>
      <c r="O314" s="49">
        <v>0</v>
      </c>
      <c r="P314" s="49">
        <f t="shared" si="128"/>
        <v>2155</v>
      </c>
      <c r="Q314" s="49">
        <f t="shared" si="129"/>
        <v>616</v>
      </c>
      <c r="R314" s="49">
        <f t="shared" si="121"/>
        <v>1539</v>
      </c>
      <c r="S314" s="50">
        <f t="shared" si="126"/>
        <v>9384</v>
      </c>
      <c r="T314" s="51">
        <v>111</v>
      </c>
    </row>
    <row r="315" spans="1:20" s="8" customFormat="1" ht="62.25" customHeight="1" thickBot="1" x14ac:dyDescent="0.4">
      <c r="A315" s="44" t="s">
        <v>598</v>
      </c>
      <c r="B315" s="45" t="s">
        <v>599</v>
      </c>
      <c r="C315" s="45" t="s">
        <v>563</v>
      </c>
      <c r="D315" s="45" t="s">
        <v>410</v>
      </c>
      <c r="E315" s="47" t="s">
        <v>29</v>
      </c>
      <c r="F315" s="47" t="s">
        <v>98</v>
      </c>
      <c r="G315" s="48">
        <v>10000</v>
      </c>
      <c r="H315" s="49">
        <v>0</v>
      </c>
      <c r="I315" s="49">
        <v>25</v>
      </c>
      <c r="J315" s="49">
        <f t="shared" si="113"/>
        <v>287</v>
      </c>
      <c r="K315" s="49">
        <f t="shared" si="122"/>
        <v>710</v>
      </c>
      <c r="L315" s="49">
        <f t="shared" si="125"/>
        <v>120</v>
      </c>
      <c r="M315" s="49">
        <f t="shared" si="123"/>
        <v>304</v>
      </c>
      <c r="N315" s="49">
        <f t="shared" si="124"/>
        <v>709</v>
      </c>
      <c r="O315" s="49">
        <v>0</v>
      </c>
      <c r="P315" s="49">
        <f t="shared" si="128"/>
        <v>2155</v>
      </c>
      <c r="Q315" s="49">
        <f t="shared" si="129"/>
        <v>616</v>
      </c>
      <c r="R315" s="49">
        <f t="shared" si="121"/>
        <v>1539</v>
      </c>
      <c r="S315" s="50">
        <f t="shared" si="126"/>
        <v>9384</v>
      </c>
      <c r="T315" s="51">
        <v>111</v>
      </c>
    </row>
    <row r="316" spans="1:20" s="8" customFormat="1" ht="43.5" customHeight="1" thickBot="1" x14ac:dyDescent="0.4">
      <c r="A316" s="44" t="s">
        <v>600</v>
      </c>
      <c r="B316" s="45" t="s">
        <v>601</v>
      </c>
      <c r="C316" s="45" t="s">
        <v>563</v>
      </c>
      <c r="D316" s="45" t="s">
        <v>602</v>
      </c>
      <c r="E316" s="47" t="s">
        <v>29</v>
      </c>
      <c r="F316" s="47" t="s">
        <v>35</v>
      </c>
      <c r="G316" s="48">
        <v>10000</v>
      </c>
      <c r="H316" s="49">
        <v>0</v>
      </c>
      <c r="I316" s="49">
        <v>25</v>
      </c>
      <c r="J316" s="49">
        <f t="shared" si="113"/>
        <v>287</v>
      </c>
      <c r="K316" s="49">
        <f t="shared" si="122"/>
        <v>710</v>
      </c>
      <c r="L316" s="49">
        <f t="shared" si="125"/>
        <v>120</v>
      </c>
      <c r="M316" s="49">
        <f t="shared" si="123"/>
        <v>304</v>
      </c>
      <c r="N316" s="49">
        <f t="shared" si="124"/>
        <v>709</v>
      </c>
      <c r="O316" s="49">
        <v>0</v>
      </c>
      <c r="P316" s="49">
        <f t="shared" si="128"/>
        <v>2155</v>
      </c>
      <c r="Q316" s="49">
        <f t="shared" si="129"/>
        <v>616</v>
      </c>
      <c r="R316" s="49">
        <f t="shared" si="121"/>
        <v>1539</v>
      </c>
      <c r="S316" s="50">
        <f t="shared" si="126"/>
        <v>9384</v>
      </c>
      <c r="T316" s="51">
        <v>111</v>
      </c>
    </row>
    <row r="317" spans="1:20" s="8" customFormat="1" ht="70.5" thickBot="1" x14ac:dyDescent="0.4">
      <c r="A317" s="44" t="s">
        <v>603</v>
      </c>
      <c r="B317" s="45" t="s">
        <v>604</v>
      </c>
      <c r="C317" s="45" t="s">
        <v>563</v>
      </c>
      <c r="D317" s="45" t="s">
        <v>166</v>
      </c>
      <c r="E317" s="47" t="s">
        <v>29</v>
      </c>
      <c r="F317" s="47" t="s">
        <v>35</v>
      </c>
      <c r="G317" s="48">
        <v>10000</v>
      </c>
      <c r="H317" s="49">
        <v>0</v>
      </c>
      <c r="I317" s="49">
        <v>25</v>
      </c>
      <c r="J317" s="49">
        <f t="shared" si="113"/>
        <v>287</v>
      </c>
      <c r="K317" s="49">
        <f t="shared" si="122"/>
        <v>710</v>
      </c>
      <c r="L317" s="49">
        <f t="shared" si="125"/>
        <v>120</v>
      </c>
      <c r="M317" s="49">
        <f t="shared" si="123"/>
        <v>304</v>
      </c>
      <c r="N317" s="49">
        <f t="shared" si="124"/>
        <v>709</v>
      </c>
      <c r="O317" s="49">
        <v>0</v>
      </c>
      <c r="P317" s="49">
        <f t="shared" si="128"/>
        <v>2155</v>
      </c>
      <c r="Q317" s="49">
        <f t="shared" si="129"/>
        <v>616</v>
      </c>
      <c r="R317" s="49">
        <f t="shared" si="121"/>
        <v>1539</v>
      </c>
      <c r="S317" s="50">
        <f t="shared" si="126"/>
        <v>9384</v>
      </c>
      <c r="T317" s="51">
        <v>111</v>
      </c>
    </row>
    <row r="318" spans="1:20" s="8" customFormat="1" ht="54.75" customHeight="1" thickBot="1" x14ac:dyDescent="0.4">
      <c r="A318" s="44" t="s">
        <v>806</v>
      </c>
      <c r="B318" s="45" t="s">
        <v>807</v>
      </c>
      <c r="C318" s="45" t="s">
        <v>605</v>
      </c>
      <c r="D318" s="45" t="s">
        <v>808</v>
      </c>
      <c r="E318" s="47" t="s">
        <v>29</v>
      </c>
      <c r="F318" s="47" t="s">
        <v>35</v>
      </c>
      <c r="G318" s="48">
        <v>41500</v>
      </c>
      <c r="H318" s="49">
        <v>654.35</v>
      </c>
      <c r="I318" s="49">
        <v>25</v>
      </c>
      <c r="J318" s="49">
        <f>ROUNDUP(G318*2.87%,2)</f>
        <v>1191.05</v>
      </c>
      <c r="K318" s="49">
        <f t="shared" si="122"/>
        <v>2946.5</v>
      </c>
      <c r="L318" s="49">
        <f>+G318*1.2%</f>
        <v>498</v>
      </c>
      <c r="M318" s="49">
        <f>+G318*3.04%</f>
        <v>1261.5999999999999</v>
      </c>
      <c r="N318" s="49">
        <f>+G318*7.09%</f>
        <v>2942.3500000000004</v>
      </c>
      <c r="O318" s="49">
        <v>0</v>
      </c>
      <c r="P318" s="49">
        <f>+H318+I318+J318+K318+L318+M318+N318+O318</f>
        <v>9518.85</v>
      </c>
      <c r="Q318" s="49">
        <f t="shared" si="129"/>
        <v>3132</v>
      </c>
      <c r="R318" s="49">
        <f>+K318+L318+N318</f>
        <v>6386.85</v>
      </c>
      <c r="S318" s="50">
        <f t="shared" si="126"/>
        <v>38368</v>
      </c>
      <c r="T318" s="51">
        <v>111</v>
      </c>
    </row>
    <row r="319" spans="1:20" s="8" customFormat="1" ht="48.75" customHeight="1" thickBot="1" x14ac:dyDescent="0.4">
      <c r="A319" s="44" t="s">
        <v>932</v>
      </c>
      <c r="B319" s="45" t="s">
        <v>931</v>
      </c>
      <c r="C319" s="45" t="s">
        <v>605</v>
      </c>
      <c r="D319" s="45" t="s">
        <v>933</v>
      </c>
      <c r="E319" s="47" t="s">
        <v>34</v>
      </c>
      <c r="F319" s="47" t="s">
        <v>35</v>
      </c>
      <c r="G319" s="48">
        <v>10000</v>
      </c>
      <c r="H319" s="49">
        <v>0</v>
      </c>
      <c r="I319" s="49">
        <v>25</v>
      </c>
      <c r="J319" s="49">
        <f t="shared" si="113"/>
        <v>287</v>
      </c>
      <c r="K319" s="49">
        <f t="shared" si="122"/>
        <v>710</v>
      </c>
      <c r="L319" s="49">
        <f t="shared" si="125"/>
        <v>120</v>
      </c>
      <c r="M319" s="49">
        <f t="shared" si="123"/>
        <v>304</v>
      </c>
      <c r="N319" s="49">
        <f t="shared" si="124"/>
        <v>709</v>
      </c>
      <c r="O319" s="49">
        <v>0</v>
      </c>
      <c r="P319" s="49">
        <f t="shared" si="128"/>
        <v>2155</v>
      </c>
      <c r="Q319" s="49">
        <f t="shared" si="129"/>
        <v>616</v>
      </c>
      <c r="R319" s="49">
        <f t="shared" si="121"/>
        <v>1539</v>
      </c>
      <c r="S319" s="50">
        <f t="shared" si="126"/>
        <v>9384</v>
      </c>
      <c r="T319" s="51">
        <v>111</v>
      </c>
    </row>
    <row r="320" spans="1:20" s="8" customFormat="1" ht="70.5" thickBot="1" x14ac:dyDescent="0.4">
      <c r="A320" s="44" t="s">
        <v>606</v>
      </c>
      <c r="B320" s="45" t="s">
        <v>607</v>
      </c>
      <c r="C320" s="45" t="s">
        <v>605</v>
      </c>
      <c r="D320" s="45" t="s">
        <v>166</v>
      </c>
      <c r="E320" s="47" t="s">
        <v>29</v>
      </c>
      <c r="F320" s="47" t="s">
        <v>35</v>
      </c>
      <c r="G320" s="48">
        <v>10000</v>
      </c>
      <c r="H320" s="49">
        <v>0</v>
      </c>
      <c r="I320" s="49">
        <v>25</v>
      </c>
      <c r="J320" s="49">
        <f>ROUNDUP(G320*2.87%,2)</f>
        <v>287</v>
      </c>
      <c r="K320" s="49">
        <f>ROUNDUP(G320*7.1%,2)</f>
        <v>710</v>
      </c>
      <c r="L320" s="49">
        <f>+G320*1.2%</f>
        <v>120</v>
      </c>
      <c r="M320" s="49">
        <f>+G320*3.04%</f>
        <v>304</v>
      </c>
      <c r="N320" s="49">
        <f>+G320*7.09%</f>
        <v>709</v>
      </c>
      <c r="O320" s="49">
        <v>0</v>
      </c>
      <c r="P320" s="49">
        <f>+H320+I320+J320+K320+L320+M320+N320+O320</f>
        <v>2155</v>
      </c>
      <c r="Q320" s="49">
        <f t="shared" si="129"/>
        <v>616</v>
      </c>
      <c r="R320" s="49">
        <f>+K320+L320+N320</f>
        <v>1539</v>
      </c>
      <c r="S320" s="50">
        <f t="shared" si="126"/>
        <v>9384</v>
      </c>
      <c r="T320" s="51">
        <v>111</v>
      </c>
    </row>
    <row r="321" spans="1:20" s="8" customFormat="1" ht="47.25" thickBot="1" x14ac:dyDescent="0.4">
      <c r="A321" s="44" t="s">
        <v>608</v>
      </c>
      <c r="B321" s="45" t="s">
        <v>609</v>
      </c>
      <c r="C321" s="45" t="s">
        <v>605</v>
      </c>
      <c r="D321" s="45" t="s">
        <v>54</v>
      </c>
      <c r="E321" s="47" t="s">
        <v>34</v>
      </c>
      <c r="F321" s="47" t="s">
        <v>35</v>
      </c>
      <c r="G321" s="48">
        <v>10000</v>
      </c>
      <c r="H321" s="49">
        <v>0</v>
      </c>
      <c r="I321" s="49">
        <v>25</v>
      </c>
      <c r="J321" s="49">
        <f t="shared" si="113"/>
        <v>287</v>
      </c>
      <c r="K321" s="49">
        <f t="shared" si="122"/>
        <v>710</v>
      </c>
      <c r="L321" s="49">
        <f t="shared" si="125"/>
        <v>120</v>
      </c>
      <c r="M321" s="49">
        <f t="shared" si="123"/>
        <v>304</v>
      </c>
      <c r="N321" s="49">
        <f t="shared" si="124"/>
        <v>709</v>
      </c>
      <c r="O321" s="49">
        <v>0</v>
      </c>
      <c r="P321" s="49">
        <f t="shared" si="128"/>
        <v>2155</v>
      </c>
      <c r="Q321" s="49">
        <f t="shared" si="129"/>
        <v>616</v>
      </c>
      <c r="R321" s="49">
        <f t="shared" si="121"/>
        <v>1539</v>
      </c>
      <c r="S321" s="50">
        <f t="shared" si="126"/>
        <v>9384</v>
      </c>
      <c r="T321" s="51">
        <v>111</v>
      </c>
    </row>
    <row r="322" spans="1:20" s="8" customFormat="1" ht="70.5" thickBot="1" x14ac:dyDescent="0.4">
      <c r="A322" s="44" t="s">
        <v>610</v>
      </c>
      <c r="B322" s="45" t="s">
        <v>611</v>
      </c>
      <c r="C322" s="45" t="s">
        <v>605</v>
      </c>
      <c r="D322" s="45" t="s">
        <v>166</v>
      </c>
      <c r="E322" s="47" t="s">
        <v>34</v>
      </c>
      <c r="F322" s="47" t="s">
        <v>35</v>
      </c>
      <c r="G322" s="48">
        <v>10000</v>
      </c>
      <c r="H322" s="49">
        <v>0</v>
      </c>
      <c r="I322" s="49">
        <v>25</v>
      </c>
      <c r="J322" s="49">
        <f t="shared" si="113"/>
        <v>287</v>
      </c>
      <c r="K322" s="49">
        <f t="shared" si="122"/>
        <v>710</v>
      </c>
      <c r="L322" s="49">
        <f t="shared" si="125"/>
        <v>120</v>
      </c>
      <c r="M322" s="49">
        <f t="shared" si="123"/>
        <v>304</v>
      </c>
      <c r="N322" s="49">
        <f t="shared" si="124"/>
        <v>709</v>
      </c>
      <c r="O322" s="49">
        <v>0</v>
      </c>
      <c r="P322" s="49">
        <f t="shared" si="128"/>
        <v>2155</v>
      </c>
      <c r="Q322" s="49">
        <f t="shared" si="129"/>
        <v>616</v>
      </c>
      <c r="R322" s="49">
        <f t="shared" si="121"/>
        <v>1539</v>
      </c>
      <c r="S322" s="50">
        <f t="shared" si="126"/>
        <v>9384</v>
      </c>
      <c r="T322" s="51">
        <v>111</v>
      </c>
    </row>
    <row r="323" spans="1:20" s="8" customFormat="1" ht="47.25" thickBot="1" x14ac:dyDescent="0.4">
      <c r="A323" s="44" t="s">
        <v>612</v>
      </c>
      <c r="B323" s="45" t="s">
        <v>613</v>
      </c>
      <c r="C323" s="45" t="s">
        <v>605</v>
      </c>
      <c r="D323" s="45" t="s">
        <v>290</v>
      </c>
      <c r="E323" s="47" t="s">
        <v>34</v>
      </c>
      <c r="F323" s="47" t="s">
        <v>35</v>
      </c>
      <c r="G323" s="48">
        <v>10000</v>
      </c>
      <c r="H323" s="49">
        <v>0</v>
      </c>
      <c r="I323" s="49">
        <v>25</v>
      </c>
      <c r="J323" s="49">
        <f t="shared" si="113"/>
        <v>287</v>
      </c>
      <c r="K323" s="49">
        <f t="shared" si="122"/>
        <v>710</v>
      </c>
      <c r="L323" s="49">
        <f t="shared" si="125"/>
        <v>120</v>
      </c>
      <c r="M323" s="49">
        <f t="shared" si="123"/>
        <v>304</v>
      </c>
      <c r="N323" s="49">
        <f t="shared" si="124"/>
        <v>709</v>
      </c>
      <c r="O323" s="49">
        <v>0</v>
      </c>
      <c r="P323" s="49">
        <f t="shared" si="128"/>
        <v>2155</v>
      </c>
      <c r="Q323" s="49">
        <f t="shared" si="129"/>
        <v>616</v>
      </c>
      <c r="R323" s="49">
        <f t="shared" si="121"/>
        <v>1539</v>
      </c>
      <c r="S323" s="50">
        <f t="shared" si="126"/>
        <v>9384</v>
      </c>
      <c r="T323" s="51">
        <v>111</v>
      </c>
    </row>
    <row r="324" spans="1:20" s="8" customFormat="1" ht="70.5" customHeight="1" thickBot="1" x14ac:dyDescent="0.4">
      <c r="A324" s="44" t="s">
        <v>614</v>
      </c>
      <c r="B324" s="45" t="s">
        <v>615</v>
      </c>
      <c r="C324" s="45" t="s">
        <v>605</v>
      </c>
      <c r="D324" s="45" t="s">
        <v>117</v>
      </c>
      <c r="E324" s="47" t="s">
        <v>29</v>
      </c>
      <c r="F324" s="47" t="s">
        <v>35</v>
      </c>
      <c r="G324" s="48">
        <v>15000</v>
      </c>
      <c r="H324" s="49">
        <v>0</v>
      </c>
      <c r="I324" s="49">
        <v>25</v>
      </c>
      <c r="J324" s="49">
        <f>ROUNDUP(G324*2.87%,2)</f>
        <v>430.5</v>
      </c>
      <c r="K324" s="49">
        <f t="shared" si="122"/>
        <v>1065</v>
      </c>
      <c r="L324" s="49">
        <f>+G324*1.2%</f>
        <v>180</v>
      </c>
      <c r="M324" s="49">
        <f>+G324*3.04%</f>
        <v>456</v>
      </c>
      <c r="N324" s="49">
        <f>+G324*7.09%</f>
        <v>1063.5</v>
      </c>
      <c r="O324" s="49">
        <v>0</v>
      </c>
      <c r="P324" s="49">
        <f t="shared" si="128"/>
        <v>3220</v>
      </c>
      <c r="Q324" s="49">
        <f t="shared" si="129"/>
        <v>911.5</v>
      </c>
      <c r="R324" s="49">
        <f>+K324+L324+N324</f>
        <v>2308.5</v>
      </c>
      <c r="S324" s="50">
        <f t="shared" si="126"/>
        <v>14088.5</v>
      </c>
      <c r="T324" s="51">
        <v>111</v>
      </c>
    </row>
    <row r="325" spans="1:20" s="8" customFormat="1" ht="47.25" thickBot="1" x14ac:dyDescent="0.4">
      <c r="A325" s="44" t="s">
        <v>783</v>
      </c>
      <c r="B325" s="45" t="s">
        <v>784</v>
      </c>
      <c r="C325" s="45" t="s">
        <v>605</v>
      </c>
      <c r="D325" s="45" t="s">
        <v>117</v>
      </c>
      <c r="E325" s="47" t="s">
        <v>34</v>
      </c>
      <c r="F325" s="47" t="s">
        <v>35</v>
      </c>
      <c r="G325" s="48">
        <v>13125</v>
      </c>
      <c r="H325" s="49">
        <v>0</v>
      </c>
      <c r="I325" s="49">
        <v>25</v>
      </c>
      <c r="J325" s="49">
        <f>ROUNDUP(G325*2.87%,2)</f>
        <v>376.69</v>
      </c>
      <c r="K325" s="49">
        <f t="shared" si="122"/>
        <v>931.88</v>
      </c>
      <c r="L325" s="49">
        <f>+G325*1.2%</f>
        <v>157.5</v>
      </c>
      <c r="M325" s="49">
        <f>+G325*3.04%</f>
        <v>399</v>
      </c>
      <c r="N325" s="49">
        <f>+G325*7.09%</f>
        <v>930.56250000000011</v>
      </c>
      <c r="O325" s="49">
        <v>0</v>
      </c>
      <c r="P325" s="49">
        <f t="shared" si="128"/>
        <v>2820.6325000000002</v>
      </c>
      <c r="Q325" s="49">
        <f t="shared" si="129"/>
        <v>800.69</v>
      </c>
      <c r="R325" s="49">
        <f>+K325+L325+N325</f>
        <v>2019.9425000000001</v>
      </c>
      <c r="S325" s="50">
        <f t="shared" si="126"/>
        <v>12324.31</v>
      </c>
      <c r="T325" s="51">
        <v>111</v>
      </c>
    </row>
    <row r="326" spans="1:20" s="8" customFormat="1" ht="66" customHeight="1" thickBot="1" x14ac:dyDescent="0.4">
      <c r="A326" s="44" t="s">
        <v>781</v>
      </c>
      <c r="B326" s="45" t="s">
        <v>782</v>
      </c>
      <c r="C326" s="45" t="s">
        <v>605</v>
      </c>
      <c r="D326" s="45" t="s">
        <v>117</v>
      </c>
      <c r="E326" s="47" t="s">
        <v>34</v>
      </c>
      <c r="F326" s="47" t="s">
        <v>35</v>
      </c>
      <c r="G326" s="48">
        <v>13125</v>
      </c>
      <c r="H326" s="49">
        <v>0</v>
      </c>
      <c r="I326" s="49">
        <v>25</v>
      </c>
      <c r="J326" s="49">
        <f>ROUNDUP(G326*2.87%,2)</f>
        <v>376.69</v>
      </c>
      <c r="K326" s="49">
        <f t="shared" si="122"/>
        <v>931.88</v>
      </c>
      <c r="L326" s="49">
        <f>+G326*1.2%</f>
        <v>157.5</v>
      </c>
      <c r="M326" s="49">
        <f>+G326*3.04%</f>
        <v>399</v>
      </c>
      <c r="N326" s="49">
        <f>+G326*7.09%</f>
        <v>930.56250000000011</v>
      </c>
      <c r="O326" s="49">
        <v>0</v>
      </c>
      <c r="P326" s="49">
        <f>+H326+I326+J326+K326+L326+M326+N326+O326</f>
        <v>2820.6325000000002</v>
      </c>
      <c r="Q326" s="49">
        <f t="shared" si="129"/>
        <v>800.69</v>
      </c>
      <c r="R326" s="49">
        <f>+K326+L326+N326</f>
        <v>2019.9425000000001</v>
      </c>
      <c r="S326" s="50">
        <f t="shared" si="126"/>
        <v>12324.31</v>
      </c>
      <c r="T326" s="51">
        <v>111</v>
      </c>
    </row>
    <row r="327" spans="1:20" s="8" customFormat="1" ht="42.6" customHeight="1" thickBot="1" x14ac:dyDescent="0.4">
      <c r="A327" s="44" t="s">
        <v>616</v>
      </c>
      <c r="B327" s="45" t="s">
        <v>617</v>
      </c>
      <c r="C327" s="45" t="s">
        <v>618</v>
      </c>
      <c r="D327" s="45" t="s">
        <v>841</v>
      </c>
      <c r="E327" s="47" t="s">
        <v>29</v>
      </c>
      <c r="F327" s="47" t="s">
        <v>40</v>
      </c>
      <c r="G327" s="48">
        <v>43345.74</v>
      </c>
      <c r="H327" s="49">
        <v>914.85</v>
      </c>
      <c r="I327" s="49">
        <v>25</v>
      </c>
      <c r="J327" s="49">
        <f>ROUNDUP(G327*2.87%,2)</f>
        <v>1244.03</v>
      </c>
      <c r="K327" s="49">
        <f t="shared" si="122"/>
        <v>3077.55</v>
      </c>
      <c r="L327" s="49">
        <f t="shared" si="125"/>
        <v>520.14887999999996</v>
      </c>
      <c r="M327" s="49">
        <f t="shared" si="123"/>
        <v>1317.7104959999999</v>
      </c>
      <c r="N327" s="49">
        <f t="shared" si="124"/>
        <v>3073.2129660000001</v>
      </c>
      <c r="O327" s="49">
        <v>0</v>
      </c>
      <c r="P327" s="49">
        <f t="shared" si="128"/>
        <v>10172.502342</v>
      </c>
      <c r="Q327" s="49">
        <v>3501.58</v>
      </c>
      <c r="R327" s="49">
        <f t="shared" si="121"/>
        <v>6670.911846</v>
      </c>
      <c r="S327" s="50">
        <f t="shared" si="126"/>
        <v>39844.160000000003</v>
      </c>
      <c r="T327" s="51">
        <v>111</v>
      </c>
    </row>
    <row r="328" spans="1:20" s="8" customFormat="1" ht="47.25" thickBot="1" x14ac:dyDescent="0.4">
      <c r="A328" s="44" t="s">
        <v>619</v>
      </c>
      <c r="B328" s="45" t="s">
        <v>988</v>
      </c>
      <c r="C328" s="45" t="s">
        <v>618</v>
      </c>
      <c r="D328" s="45" t="s">
        <v>63</v>
      </c>
      <c r="E328" s="47" t="s">
        <v>29</v>
      </c>
      <c r="F328" s="47" t="s">
        <v>35</v>
      </c>
      <c r="G328" s="48">
        <v>11000</v>
      </c>
      <c r="H328" s="49">
        <v>0</v>
      </c>
      <c r="I328" s="49">
        <v>25</v>
      </c>
      <c r="J328" s="49">
        <f t="shared" si="113"/>
        <v>315.7</v>
      </c>
      <c r="K328" s="49">
        <f t="shared" si="122"/>
        <v>781</v>
      </c>
      <c r="L328" s="49">
        <f t="shared" si="125"/>
        <v>132</v>
      </c>
      <c r="M328" s="49">
        <f t="shared" si="123"/>
        <v>334.4</v>
      </c>
      <c r="N328" s="49">
        <f t="shared" si="124"/>
        <v>779.90000000000009</v>
      </c>
      <c r="O328" s="49">
        <v>0</v>
      </c>
      <c r="P328" s="49">
        <f t="shared" si="128"/>
        <v>2368</v>
      </c>
      <c r="Q328" s="49">
        <f t="shared" si="129"/>
        <v>675.1</v>
      </c>
      <c r="R328" s="49">
        <f t="shared" si="121"/>
        <v>1692.9</v>
      </c>
      <c r="S328" s="50">
        <f t="shared" si="126"/>
        <v>10324.9</v>
      </c>
      <c r="T328" s="51">
        <v>111</v>
      </c>
    </row>
    <row r="329" spans="1:20" s="8" customFormat="1" ht="42.6" customHeight="1" thickBot="1" x14ac:dyDescent="0.4">
      <c r="A329" s="44" t="s">
        <v>620</v>
      </c>
      <c r="B329" s="45" t="s">
        <v>621</v>
      </c>
      <c r="C329" s="45" t="s">
        <v>618</v>
      </c>
      <c r="D329" s="45" t="s">
        <v>410</v>
      </c>
      <c r="E329" s="47" t="s">
        <v>29</v>
      </c>
      <c r="F329" s="47" t="s">
        <v>98</v>
      </c>
      <c r="G329" s="48">
        <v>10000</v>
      </c>
      <c r="H329" s="49">
        <v>0</v>
      </c>
      <c r="I329" s="49">
        <v>25</v>
      </c>
      <c r="J329" s="49">
        <f t="shared" si="113"/>
        <v>287</v>
      </c>
      <c r="K329" s="49">
        <f t="shared" si="122"/>
        <v>710</v>
      </c>
      <c r="L329" s="49">
        <f t="shared" si="125"/>
        <v>120</v>
      </c>
      <c r="M329" s="49">
        <f t="shared" si="123"/>
        <v>304</v>
      </c>
      <c r="N329" s="49">
        <f t="shared" si="124"/>
        <v>709</v>
      </c>
      <c r="O329" s="49">
        <v>0</v>
      </c>
      <c r="P329" s="49">
        <f t="shared" si="128"/>
        <v>2155</v>
      </c>
      <c r="Q329" s="49">
        <f t="shared" si="129"/>
        <v>616</v>
      </c>
      <c r="R329" s="49">
        <f t="shared" si="121"/>
        <v>1539</v>
      </c>
      <c r="S329" s="50">
        <f t="shared" si="126"/>
        <v>9384</v>
      </c>
      <c r="T329" s="51">
        <v>111</v>
      </c>
    </row>
    <row r="330" spans="1:20" s="8" customFormat="1" ht="42.6" customHeight="1" thickBot="1" x14ac:dyDescent="0.4">
      <c r="A330" s="44" t="s">
        <v>622</v>
      </c>
      <c r="B330" s="45" t="s">
        <v>623</v>
      </c>
      <c r="C330" s="45" t="s">
        <v>618</v>
      </c>
      <c r="D330" s="45" t="s">
        <v>54</v>
      </c>
      <c r="E330" s="47" t="s">
        <v>34</v>
      </c>
      <c r="F330" s="47" t="s">
        <v>35</v>
      </c>
      <c r="G330" s="48">
        <v>10000</v>
      </c>
      <c r="H330" s="49">
        <v>0</v>
      </c>
      <c r="I330" s="49">
        <v>25</v>
      </c>
      <c r="J330" s="49">
        <f t="shared" si="113"/>
        <v>287</v>
      </c>
      <c r="K330" s="49">
        <f t="shared" si="122"/>
        <v>710</v>
      </c>
      <c r="L330" s="49">
        <f t="shared" si="125"/>
        <v>120</v>
      </c>
      <c r="M330" s="49">
        <f t="shared" si="123"/>
        <v>304</v>
      </c>
      <c r="N330" s="49">
        <f t="shared" si="124"/>
        <v>709</v>
      </c>
      <c r="O330" s="49">
        <v>0</v>
      </c>
      <c r="P330" s="49">
        <f t="shared" si="128"/>
        <v>2155</v>
      </c>
      <c r="Q330" s="49">
        <f t="shared" si="129"/>
        <v>616</v>
      </c>
      <c r="R330" s="49">
        <f t="shared" si="121"/>
        <v>1539</v>
      </c>
      <c r="S330" s="50">
        <f t="shared" si="126"/>
        <v>9384</v>
      </c>
      <c r="T330" s="51">
        <v>111</v>
      </c>
    </row>
    <row r="331" spans="1:20" s="8" customFormat="1" ht="70.5" thickBot="1" x14ac:dyDescent="0.4">
      <c r="A331" s="44" t="s">
        <v>624</v>
      </c>
      <c r="B331" s="45" t="s">
        <v>625</v>
      </c>
      <c r="C331" s="45" t="s">
        <v>618</v>
      </c>
      <c r="D331" s="45" t="s">
        <v>166</v>
      </c>
      <c r="E331" s="47" t="s">
        <v>34</v>
      </c>
      <c r="F331" s="47" t="s">
        <v>35</v>
      </c>
      <c r="G331" s="48">
        <v>10000</v>
      </c>
      <c r="H331" s="49">
        <v>0</v>
      </c>
      <c r="I331" s="49">
        <v>25</v>
      </c>
      <c r="J331" s="49">
        <f t="shared" si="113"/>
        <v>287</v>
      </c>
      <c r="K331" s="49">
        <f t="shared" si="122"/>
        <v>710</v>
      </c>
      <c r="L331" s="49">
        <f t="shared" si="125"/>
        <v>120</v>
      </c>
      <c r="M331" s="49">
        <f t="shared" si="123"/>
        <v>304</v>
      </c>
      <c r="N331" s="49">
        <f t="shared" si="124"/>
        <v>709</v>
      </c>
      <c r="O331" s="49">
        <v>0</v>
      </c>
      <c r="P331" s="49">
        <f t="shared" si="128"/>
        <v>2155</v>
      </c>
      <c r="Q331" s="49">
        <f t="shared" si="129"/>
        <v>616</v>
      </c>
      <c r="R331" s="49">
        <f t="shared" si="121"/>
        <v>1539</v>
      </c>
      <c r="S331" s="50">
        <f t="shared" si="126"/>
        <v>9384</v>
      </c>
      <c r="T331" s="51">
        <v>111</v>
      </c>
    </row>
    <row r="332" spans="1:20" s="8" customFormat="1" ht="51" customHeight="1" thickBot="1" x14ac:dyDescent="0.4">
      <c r="A332" s="44" t="s">
        <v>626</v>
      </c>
      <c r="B332" s="45" t="s">
        <v>627</v>
      </c>
      <c r="C332" s="45" t="s">
        <v>618</v>
      </c>
      <c r="D332" s="45" t="s">
        <v>166</v>
      </c>
      <c r="E332" s="47" t="s">
        <v>29</v>
      </c>
      <c r="F332" s="47" t="s">
        <v>35</v>
      </c>
      <c r="G332" s="48">
        <v>10000</v>
      </c>
      <c r="H332" s="49">
        <v>0</v>
      </c>
      <c r="I332" s="49">
        <v>25</v>
      </c>
      <c r="J332" s="49">
        <f t="shared" si="113"/>
        <v>287</v>
      </c>
      <c r="K332" s="49">
        <f t="shared" si="122"/>
        <v>710</v>
      </c>
      <c r="L332" s="49">
        <f t="shared" si="125"/>
        <v>120</v>
      </c>
      <c r="M332" s="49">
        <f t="shared" si="123"/>
        <v>304</v>
      </c>
      <c r="N332" s="49">
        <f t="shared" si="124"/>
        <v>709</v>
      </c>
      <c r="O332" s="49">
        <v>0</v>
      </c>
      <c r="P332" s="49">
        <f t="shared" ref="P332:P361" si="130">+H332+I332+J332+K332+L332+M332+N332+O332</f>
        <v>2155</v>
      </c>
      <c r="Q332" s="49">
        <f t="shared" si="129"/>
        <v>616</v>
      </c>
      <c r="R332" s="49">
        <f t="shared" si="121"/>
        <v>1539</v>
      </c>
      <c r="S332" s="50">
        <f t="shared" si="126"/>
        <v>9384</v>
      </c>
      <c r="T332" s="51">
        <v>111</v>
      </c>
    </row>
    <row r="333" spans="1:20" s="8" customFormat="1" ht="43.9" customHeight="1" thickBot="1" x14ac:dyDescent="0.4">
      <c r="A333" s="44" t="s">
        <v>628</v>
      </c>
      <c r="B333" s="45" t="s">
        <v>629</v>
      </c>
      <c r="C333" s="45" t="s">
        <v>618</v>
      </c>
      <c r="D333" s="45" t="s">
        <v>410</v>
      </c>
      <c r="E333" s="47" t="s">
        <v>29</v>
      </c>
      <c r="F333" s="47" t="s">
        <v>98</v>
      </c>
      <c r="G333" s="48">
        <v>13200</v>
      </c>
      <c r="H333" s="49">
        <v>0</v>
      </c>
      <c r="I333" s="49">
        <v>25</v>
      </c>
      <c r="J333" s="49">
        <f t="shared" si="113"/>
        <v>378.84</v>
      </c>
      <c r="K333" s="49">
        <f t="shared" si="122"/>
        <v>937.2</v>
      </c>
      <c r="L333" s="49">
        <f t="shared" si="125"/>
        <v>158.4</v>
      </c>
      <c r="M333" s="49">
        <f t="shared" si="123"/>
        <v>401.28</v>
      </c>
      <c r="N333" s="49">
        <f t="shared" si="124"/>
        <v>935.88000000000011</v>
      </c>
      <c r="O333" s="49">
        <v>0</v>
      </c>
      <c r="P333" s="49">
        <f t="shared" si="130"/>
        <v>2836.6000000000004</v>
      </c>
      <c r="Q333" s="49">
        <f t="shared" si="129"/>
        <v>805.12</v>
      </c>
      <c r="R333" s="49">
        <f t="shared" si="121"/>
        <v>2031.4800000000002</v>
      </c>
      <c r="S333" s="50">
        <f t="shared" si="126"/>
        <v>12394.88</v>
      </c>
      <c r="T333" s="51">
        <v>111</v>
      </c>
    </row>
    <row r="334" spans="1:20" s="8" customFormat="1" ht="43.9" customHeight="1" thickBot="1" x14ac:dyDescent="0.4">
      <c r="A334" s="44" t="s">
        <v>915</v>
      </c>
      <c r="B334" s="45" t="s">
        <v>916</v>
      </c>
      <c r="C334" s="45" t="s">
        <v>618</v>
      </c>
      <c r="D334" s="45" t="s">
        <v>361</v>
      </c>
      <c r="E334" s="47" t="s">
        <v>29</v>
      </c>
      <c r="F334" s="47" t="s">
        <v>35</v>
      </c>
      <c r="G334" s="48">
        <v>10000</v>
      </c>
      <c r="H334" s="49">
        <v>0</v>
      </c>
      <c r="I334" s="49">
        <v>25</v>
      </c>
      <c r="J334" s="49">
        <f>ROUNDUP(G334*2.87%,2)</f>
        <v>287</v>
      </c>
      <c r="K334" s="49">
        <f>ROUNDUP(G334*7.1%,2)</f>
        <v>710</v>
      </c>
      <c r="L334" s="49">
        <f>+G334*1.2%</f>
        <v>120</v>
      </c>
      <c r="M334" s="49">
        <f>+G334*3.04%</f>
        <v>304</v>
      </c>
      <c r="N334" s="49">
        <f>+G334*7.09%</f>
        <v>709</v>
      </c>
      <c r="O334" s="49">
        <v>0</v>
      </c>
      <c r="P334" s="49">
        <f>+H334+I334+J334+K334+L334+M334+N334+O334</f>
        <v>2155</v>
      </c>
      <c r="Q334" s="49">
        <f t="shared" ref="Q334:Q365" si="131">ROUNDUP(H334+I334+J334+M334+O334,2)</f>
        <v>616</v>
      </c>
      <c r="R334" s="49">
        <f>+K334+L334+N334</f>
        <v>1539</v>
      </c>
      <c r="S334" s="50">
        <f t="shared" si="126"/>
        <v>9384</v>
      </c>
      <c r="T334" s="51">
        <v>111</v>
      </c>
    </row>
    <row r="335" spans="1:20" s="8" customFormat="1" ht="43.9" customHeight="1" thickBot="1" x14ac:dyDescent="0.4">
      <c r="A335" s="44" t="s">
        <v>630</v>
      </c>
      <c r="B335" s="45" t="s">
        <v>631</v>
      </c>
      <c r="C335" s="45" t="s">
        <v>618</v>
      </c>
      <c r="D335" s="45" t="s">
        <v>632</v>
      </c>
      <c r="E335" s="47" t="s">
        <v>29</v>
      </c>
      <c r="F335" s="47" t="s">
        <v>35</v>
      </c>
      <c r="G335" s="48">
        <v>11000</v>
      </c>
      <c r="H335" s="49">
        <v>0</v>
      </c>
      <c r="I335" s="49">
        <v>25</v>
      </c>
      <c r="J335" s="49">
        <f t="shared" si="113"/>
        <v>315.7</v>
      </c>
      <c r="K335" s="49">
        <f t="shared" si="122"/>
        <v>781</v>
      </c>
      <c r="L335" s="49">
        <f t="shared" si="125"/>
        <v>132</v>
      </c>
      <c r="M335" s="49">
        <f t="shared" si="123"/>
        <v>334.4</v>
      </c>
      <c r="N335" s="49">
        <f t="shared" si="124"/>
        <v>779.90000000000009</v>
      </c>
      <c r="O335" s="49">
        <v>0</v>
      </c>
      <c r="P335" s="49">
        <f t="shared" si="130"/>
        <v>2368</v>
      </c>
      <c r="Q335" s="49">
        <f t="shared" si="131"/>
        <v>675.1</v>
      </c>
      <c r="R335" s="49">
        <f t="shared" si="121"/>
        <v>1692.9</v>
      </c>
      <c r="S335" s="50">
        <f t="shared" si="126"/>
        <v>10324.9</v>
      </c>
      <c r="T335" s="51">
        <v>111</v>
      </c>
    </row>
    <row r="336" spans="1:20" s="8" customFormat="1" ht="43.9" customHeight="1" thickBot="1" x14ac:dyDescent="0.4">
      <c r="A336" s="44" t="s">
        <v>633</v>
      </c>
      <c r="B336" s="45" t="s">
        <v>634</v>
      </c>
      <c r="C336" s="45" t="s">
        <v>618</v>
      </c>
      <c r="D336" s="45" t="s">
        <v>166</v>
      </c>
      <c r="E336" s="47" t="s">
        <v>34</v>
      </c>
      <c r="F336" s="47" t="s">
        <v>35</v>
      </c>
      <c r="G336" s="48">
        <v>10000</v>
      </c>
      <c r="H336" s="49">
        <v>0</v>
      </c>
      <c r="I336" s="49">
        <v>25</v>
      </c>
      <c r="J336" s="49">
        <f t="shared" si="113"/>
        <v>287</v>
      </c>
      <c r="K336" s="49">
        <f t="shared" si="122"/>
        <v>710</v>
      </c>
      <c r="L336" s="49">
        <f t="shared" si="125"/>
        <v>120</v>
      </c>
      <c r="M336" s="49">
        <f t="shared" si="123"/>
        <v>304</v>
      </c>
      <c r="N336" s="49">
        <f t="shared" si="124"/>
        <v>709</v>
      </c>
      <c r="O336" s="49">
        <v>0</v>
      </c>
      <c r="P336" s="49">
        <f t="shared" si="130"/>
        <v>2155</v>
      </c>
      <c r="Q336" s="49">
        <f t="shared" si="131"/>
        <v>616</v>
      </c>
      <c r="R336" s="49">
        <f t="shared" si="121"/>
        <v>1539</v>
      </c>
      <c r="S336" s="50">
        <f t="shared" si="126"/>
        <v>9384</v>
      </c>
      <c r="T336" s="51">
        <v>111</v>
      </c>
    </row>
    <row r="337" spans="1:20" s="8" customFormat="1" ht="54.75" customHeight="1" thickBot="1" x14ac:dyDescent="0.4">
      <c r="A337" s="44" t="s">
        <v>635</v>
      </c>
      <c r="B337" s="45" t="s">
        <v>636</v>
      </c>
      <c r="C337" s="45" t="s">
        <v>637</v>
      </c>
      <c r="D337" s="45" t="s">
        <v>841</v>
      </c>
      <c r="E337" s="47" t="s">
        <v>29</v>
      </c>
      <c r="F337" s="47" t="s">
        <v>40</v>
      </c>
      <c r="G337" s="48">
        <v>41500</v>
      </c>
      <c r="H337" s="49">
        <v>654.35</v>
      </c>
      <c r="I337" s="49">
        <v>25</v>
      </c>
      <c r="J337" s="49">
        <f t="shared" si="113"/>
        <v>1191.05</v>
      </c>
      <c r="K337" s="49">
        <f t="shared" si="122"/>
        <v>2946.5</v>
      </c>
      <c r="L337" s="49">
        <f t="shared" si="125"/>
        <v>498</v>
      </c>
      <c r="M337" s="49">
        <f t="shared" si="123"/>
        <v>1261.5999999999999</v>
      </c>
      <c r="N337" s="49">
        <f t="shared" si="124"/>
        <v>2942.3500000000004</v>
      </c>
      <c r="O337" s="49">
        <v>0</v>
      </c>
      <c r="P337" s="49">
        <f t="shared" si="130"/>
        <v>9518.85</v>
      </c>
      <c r="Q337" s="49">
        <f t="shared" si="131"/>
        <v>3132</v>
      </c>
      <c r="R337" s="49">
        <f t="shared" si="121"/>
        <v>6386.85</v>
      </c>
      <c r="S337" s="50">
        <f t="shared" si="126"/>
        <v>38368</v>
      </c>
      <c r="T337" s="51">
        <v>111</v>
      </c>
    </row>
    <row r="338" spans="1:20" s="8" customFormat="1" ht="43.9" customHeight="1" thickBot="1" x14ac:dyDescent="0.4">
      <c r="A338" s="44" t="s">
        <v>638</v>
      </c>
      <c r="B338" s="45" t="s">
        <v>639</v>
      </c>
      <c r="C338" s="45" t="s">
        <v>637</v>
      </c>
      <c r="D338" s="45" t="s">
        <v>54</v>
      </c>
      <c r="E338" s="47" t="s">
        <v>34</v>
      </c>
      <c r="F338" s="47" t="s">
        <v>35</v>
      </c>
      <c r="G338" s="48">
        <v>10000</v>
      </c>
      <c r="H338" s="49">
        <v>0</v>
      </c>
      <c r="I338" s="49">
        <v>25</v>
      </c>
      <c r="J338" s="49">
        <f t="shared" si="113"/>
        <v>287</v>
      </c>
      <c r="K338" s="49">
        <f t="shared" si="122"/>
        <v>710</v>
      </c>
      <c r="L338" s="49">
        <f>+G338*1.2%</f>
        <v>120</v>
      </c>
      <c r="M338" s="49">
        <f>+G338*3.04%</f>
        <v>304</v>
      </c>
      <c r="N338" s="49">
        <f>+G338*7.09%</f>
        <v>709</v>
      </c>
      <c r="O338" s="49">
        <v>1878</v>
      </c>
      <c r="P338" s="49">
        <f t="shared" si="130"/>
        <v>4033</v>
      </c>
      <c r="Q338" s="49">
        <f t="shared" si="131"/>
        <v>2494</v>
      </c>
      <c r="R338" s="49">
        <f>+K338+L338+N338</f>
        <v>1539</v>
      </c>
      <c r="S338" s="50">
        <f t="shared" si="126"/>
        <v>7506</v>
      </c>
      <c r="T338" s="51">
        <v>111</v>
      </c>
    </row>
    <row r="339" spans="1:20" s="8" customFormat="1" ht="43.9" customHeight="1" thickBot="1" x14ac:dyDescent="0.4">
      <c r="A339" s="44" t="s">
        <v>640</v>
      </c>
      <c r="B339" s="45" t="s">
        <v>641</v>
      </c>
      <c r="C339" s="45" t="s">
        <v>637</v>
      </c>
      <c r="D339" s="45" t="s">
        <v>166</v>
      </c>
      <c r="E339" s="47" t="s">
        <v>29</v>
      </c>
      <c r="F339" s="47" t="s">
        <v>35</v>
      </c>
      <c r="G339" s="48">
        <v>10000</v>
      </c>
      <c r="H339" s="49">
        <v>0</v>
      </c>
      <c r="I339" s="49">
        <v>25</v>
      </c>
      <c r="J339" s="49">
        <f t="shared" ref="J339:J405" si="132">ROUNDUP(G339*2.87%,2)</f>
        <v>287</v>
      </c>
      <c r="K339" s="49">
        <f t="shared" si="122"/>
        <v>710</v>
      </c>
      <c r="L339" s="49">
        <f t="shared" si="125"/>
        <v>120</v>
      </c>
      <c r="M339" s="49">
        <f t="shared" si="123"/>
        <v>304</v>
      </c>
      <c r="N339" s="49">
        <f t="shared" si="124"/>
        <v>709</v>
      </c>
      <c r="O339" s="49">
        <v>0</v>
      </c>
      <c r="P339" s="49">
        <f t="shared" si="130"/>
        <v>2155</v>
      </c>
      <c r="Q339" s="49">
        <f t="shared" si="131"/>
        <v>616</v>
      </c>
      <c r="R339" s="49">
        <f t="shared" si="121"/>
        <v>1539</v>
      </c>
      <c r="S339" s="50">
        <f t="shared" si="126"/>
        <v>9384</v>
      </c>
      <c r="T339" s="51">
        <v>111</v>
      </c>
    </row>
    <row r="340" spans="1:20" s="8" customFormat="1" ht="43.9" customHeight="1" thickBot="1" x14ac:dyDescent="0.4">
      <c r="A340" s="44" t="s">
        <v>642</v>
      </c>
      <c r="B340" s="45" t="s">
        <v>643</v>
      </c>
      <c r="C340" s="45" t="s">
        <v>637</v>
      </c>
      <c r="D340" s="45" t="s">
        <v>262</v>
      </c>
      <c r="E340" s="47" t="s">
        <v>29</v>
      </c>
      <c r="F340" s="47" t="s">
        <v>35</v>
      </c>
      <c r="G340" s="48">
        <v>10000</v>
      </c>
      <c r="H340" s="49">
        <v>0</v>
      </c>
      <c r="I340" s="49">
        <v>25</v>
      </c>
      <c r="J340" s="49">
        <f>ROUNDUP(G340*2.87%,2)</f>
        <v>287</v>
      </c>
      <c r="K340" s="49">
        <f t="shared" si="122"/>
        <v>710</v>
      </c>
      <c r="L340" s="49">
        <f>+G340*1.2%</f>
        <v>120</v>
      </c>
      <c r="M340" s="49">
        <f>+G340*3.04%</f>
        <v>304</v>
      </c>
      <c r="N340" s="49">
        <f>+G340*7.09%</f>
        <v>709</v>
      </c>
      <c r="O340" s="49">
        <v>0</v>
      </c>
      <c r="P340" s="49">
        <f>+H340+I340+J340+K340+L340+M340+N340+O340</f>
        <v>2155</v>
      </c>
      <c r="Q340" s="49">
        <f t="shared" si="131"/>
        <v>616</v>
      </c>
      <c r="R340" s="49">
        <f>+K340+L340+N340</f>
        <v>1539</v>
      </c>
      <c r="S340" s="50">
        <f t="shared" si="126"/>
        <v>9384</v>
      </c>
      <c r="T340" s="51">
        <v>111</v>
      </c>
    </row>
    <row r="341" spans="1:20" s="8" customFormat="1" ht="43.9" customHeight="1" thickBot="1" x14ac:dyDescent="0.4">
      <c r="A341" s="44" t="s">
        <v>849</v>
      </c>
      <c r="B341" s="45" t="s">
        <v>850</v>
      </c>
      <c r="C341" s="45" t="s">
        <v>637</v>
      </c>
      <c r="D341" s="45" t="s">
        <v>166</v>
      </c>
      <c r="E341" s="47" t="s">
        <v>29</v>
      </c>
      <c r="F341" s="47" t="s">
        <v>35</v>
      </c>
      <c r="G341" s="48">
        <v>10000</v>
      </c>
      <c r="H341" s="49">
        <v>0</v>
      </c>
      <c r="I341" s="49">
        <v>25</v>
      </c>
      <c r="J341" s="49">
        <f t="shared" si="132"/>
        <v>287</v>
      </c>
      <c r="K341" s="49">
        <f t="shared" si="122"/>
        <v>710</v>
      </c>
      <c r="L341" s="49">
        <f t="shared" si="125"/>
        <v>120</v>
      </c>
      <c r="M341" s="49">
        <f t="shared" si="123"/>
        <v>304</v>
      </c>
      <c r="N341" s="49">
        <f t="shared" si="124"/>
        <v>709</v>
      </c>
      <c r="O341" s="49">
        <v>0</v>
      </c>
      <c r="P341" s="49">
        <f t="shared" si="130"/>
        <v>2155</v>
      </c>
      <c r="Q341" s="49">
        <f t="shared" si="131"/>
        <v>616</v>
      </c>
      <c r="R341" s="49">
        <f t="shared" si="121"/>
        <v>1539</v>
      </c>
      <c r="S341" s="50">
        <f t="shared" si="126"/>
        <v>9384</v>
      </c>
      <c r="T341" s="51">
        <v>111</v>
      </c>
    </row>
    <row r="342" spans="1:20" s="8" customFormat="1" ht="43.9" customHeight="1" thickBot="1" x14ac:dyDescent="0.4">
      <c r="A342" s="44" t="s">
        <v>66</v>
      </c>
      <c r="B342" s="45" t="s">
        <v>644</v>
      </c>
      <c r="C342" s="45" t="s">
        <v>645</v>
      </c>
      <c r="D342" s="45" t="s">
        <v>841</v>
      </c>
      <c r="E342" s="47" t="s">
        <v>29</v>
      </c>
      <c r="F342" s="47" t="s">
        <v>40</v>
      </c>
      <c r="G342" s="48">
        <v>41500</v>
      </c>
      <c r="H342" s="49">
        <v>654.35</v>
      </c>
      <c r="I342" s="49">
        <v>25</v>
      </c>
      <c r="J342" s="49">
        <f t="shared" si="132"/>
        <v>1191.05</v>
      </c>
      <c r="K342" s="49">
        <f t="shared" si="122"/>
        <v>2946.5</v>
      </c>
      <c r="L342" s="49">
        <f>+G342*1.2%</f>
        <v>498</v>
      </c>
      <c r="M342" s="49">
        <f>+G342*3.04%</f>
        <v>1261.5999999999999</v>
      </c>
      <c r="N342" s="49">
        <f>+G342*7.09%</f>
        <v>2942.3500000000004</v>
      </c>
      <c r="O342" s="49">
        <v>0</v>
      </c>
      <c r="P342" s="49">
        <f t="shared" si="130"/>
        <v>9518.85</v>
      </c>
      <c r="Q342" s="49">
        <f t="shared" si="131"/>
        <v>3132</v>
      </c>
      <c r="R342" s="49">
        <f>+K342+L342+N342</f>
        <v>6386.85</v>
      </c>
      <c r="S342" s="50">
        <f t="shared" si="126"/>
        <v>38368</v>
      </c>
      <c r="T342" s="51">
        <v>111</v>
      </c>
    </row>
    <row r="343" spans="1:20" s="8" customFormat="1" ht="43.9" customHeight="1" thickBot="1" x14ac:dyDescent="0.4">
      <c r="A343" s="44" t="s">
        <v>646</v>
      </c>
      <c r="B343" s="45" t="s">
        <v>647</v>
      </c>
      <c r="C343" s="45" t="s">
        <v>645</v>
      </c>
      <c r="D343" s="45" t="s">
        <v>54</v>
      </c>
      <c r="E343" s="47" t="s">
        <v>34</v>
      </c>
      <c r="F343" s="47" t="s">
        <v>44</v>
      </c>
      <c r="G343" s="48">
        <v>10000</v>
      </c>
      <c r="H343" s="49">
        <v>0</v>
      </c>
      <c r="I343" s="49">
        <v>25</v>
      </c>
      <c r="J343" s="49">
        <f t="shared" si="132"/>
        <v>287</v>
      </c>
      <c r="K343" s="49">
        <f t="shared" ref="K343:K408" si="133">ROUNDUP(G343*7.1%,2)</f>
        <v>710</v>
      </c>
      <c r="L343" s="49">
        <f t="shared" si="125"/>
        <v>120</v>
      </c>
      <c r="M343" s="49">
        <f t="shared" si="123"/>
        <v>304</v>
      </c>
      <c r="N343" s="49">
        <f t="shared" si="124"/>
        <v>709</v>
      </c>
      <c r="O343" s="49">
        <v>0</v>
      </c>
      <c r="P343" s="49">
        <f t="shared" si="130"/>
        <v>2155</v>
      </c>
      <c r="Q343" s="49">
        <f t="shared" si="131"/>
        <v>616</v>
      </c>
      <c r="R343" s="49">
        <f t="shared" si="121"/>
        <v>1539</v>
      </c>
      <c r="S343" s="50">
        <f t="shared" si="126"/>
        <v>9384</v>
      </c>
      <c r="T343" s="51">
        <v>111</v>
      </c>
    </row>
    <row r="344" spans="1:20" s="8" customFormat="1" ht="43.9" customHeight="1" thickBot="1" x14ac:dyDescent="0.4">
      <c r="A344" s="44" t="s">
        <v>648</v>
      </c>
      <c r="B344" s="45" t="s">
        <v>649</v>
      </c>
      <c r="C344" s="45" t="s">
        <v>645</v>
      </c>
      <c r="D344" s="45" t="s">
        <v>388</v>
      </c>
      <c r="E344" s="47" t="s">
        <v>29</v>
      </c>
      <c r="F344" s="47" t="s">
        <v>35</v>
      </c>
      <c r="G344" s="48">
        <v>10000</v>
      </c>
      <c r="H344" s="49">
        <v>0</v>
      </c>
      <c r="I344" s="49">
        <v>25</v>
      </c>
      <c r="J344" s="49">
        <f t="shared" si="132"/>
        <v>287</v>
      </c>
      <c r="K344" s="49">
        <f t="shared" si="133"/>
        <v>710</v>
      </c>
      <c r="L344" s="49">
        <f t="shared" si="125"/>
        <v>120</v>
      </c>
      <c r="M344" s="49">
        <f t="shared" ref="M344:M415" si="134">+G344*3.04%</f>
        <v>304</v>
      </c>
      <c r="N344" s="49">
        <f t="shared" ref="N344:N409" si="135">+G344*7.09%</f>
        <v>709</v>
      </c>
      <c r="O344" s="49">
        <v>0</v>
      </c>
      <c r="P344" s="49">
        <f t="shared" si="130"/>
        <v>2155</v>
      </c>
      <c r="Q344" s="49">
        <f t="shared" si="131"/>
        <v>616</v>
      </c>
      <c r="R344" s="49">
        <f t="shared" ref="R344:R409" si="136">+K344+L344+N344</f>
        <v>1539</v>
      </c>
      <c r="S344" s="50">
        <f t="shared" si="126"/>
        <v>9384</v>
      </c>
      <c r="T344" s="51">
        <v>111</v>
      </c>
    </row>
    <row r="345" spans="1:20" s="8" customFormat="1" ht="48" customHeight="1" thickBot="1" x14ac:dyDescent="0.4">
      <c r="A345" s="44" t="s">
        <v>650</v>
      </c>
      <c r="B345" s="45" t="s">
        <v>651</v>
      </c>
      <c r="C345" s="45" t="s">
        <v>645</v>
      </c>
      <c r="D345" s="45" t="s">
        <v>54</v>
      </c>
      <c r="E345" s="47" t="s">
        <v>34</v>
      </c>
      <c r="F345" s="47" t="s">
        <v>35</v>
      </c>
      <c r="G345" s="48">
        <v>10000</v>
      </c>
      <c r="H345" s="49">
        <v>0</v>
      </c>
      <c r="I345" s="49">
        <v>25</v>
      </c>
      <c r="J345" s="49">
        <f t="shared" si="132"/>
        <v>287</v>
      </c>
      <c r="K345" s="49">
        <f t="shared" si="133"/>
        <v>710</v>
      </c>
      <c r="L345" s="49">
        <f t="shared" ref="L345:L413" si="137">+G345*1.2%</f>
        <v>120</v>
      </c>
      <c r="M345" s="49">
        <f t="shared" si="134"/>
        <v>304</v>
      </c>
      <c r="N345" s="49">
        <f t="shared" si="135"/>
        <v>709</v>
      </c>
      <c r="O345" s="49">
        <v>0</v>
      </c>
      <c r="P345" s="49">
        <f t="shared" si="130"/>
        <v>2155</v>
      </c>
      <c r="Q345" s="49">
        <f t="shared" si="131"/>
        <v>616</v>
      </c>
      <c r="R345" s="49">
        <f t="shared" si="136"/>
        <v>1539</v>
      </c>
      <c r="S345" s="50">
        <f t="shared" si="126"/>
        <v>9384</v>
      </c>
      <c r="T345" s="51">
        <v>111</v>
      </c>
    </row>
    <row r="346" spans="1:20" s="8" customFormat="1" ht="43.9" customHeight="1" thickBot="1" x14ac:dyDescent="0.4">
      <c r="A346" s="44" t="s">
        <v>652</v>
      </c>
      <c r="B346" s="45" t="s">
        <v>653</v>
      </c>
      <c r="C346" s="45" t="s">
        <v>645</v>
      </c>
      <c r="D346" s="45" t="s">
        <v>410</v>
      </c>
      <c r="E346" s="47" t="s">
        <v>29</v>
      </c>
      <c r="F346" s="47" t="s">
        <v>98</v>
      </c>
      <c r="G346" s="48">
        <v>10000</v>
      </c>
      <c r="H346" s="49">
        <v>0</v>
      </c>
      <c r="I346" s="49">
        <v>25</v>
      </c>
      <c r="J346" s="49">
        <f t="shared" si="132"/>
        <v>287</v>
      </c>
      <c r="K346" s="49">
        <f t="shared" si="133"/>
        <v>710</v>
      </c>
      <c r="L346" s="49">
        <f t="shared" si="137"/>
        <v>120</v>
      </c>
      <c r="M346" s="49">
        <f t="shared" si="134"/>
        <v>304</v>
      </c>
      <c r="N346" s="49">
        <f t="shared" si="135"/>
        <v>709</v>
      </c>
      <c r="O346" s="49">
        <v>0</v>
      </c>
      <c r="P346" s="49">
        <f t="shared" si="130"/>
        <v>2155</v>
      </c>
      <c r="Q346" s="49">
        <f t="shared" si="131"/>
        <v>616</v>
      </c>
      <c r="R346" s="49">
        <f t="shared" si="136"/>
        <v>1539</v>
      </c>
      <c r="S346" s="50">
        <f t="shared" si="126"/>
        <v>9384</v>
      </c>
      <c r="T346" s="51">
        <v>111</v>
      </c>
    </row>
    <row r="347" spans="1:20" s="8" customFormat="1" ht="43.9" customHeight="1" thickBot="1" x14ac:dyDescent="0.4">
      <c r="A347" s="44" t="s">
        <v>654</v>
      </c>
      <c r="B347" s="45" t="s">
        <v>655</v>
      </c>
      <c r="C347" s="45" t="s">
        <v>645</v>
      </c>
      <c r="D347" s="45" t="s">
        <v>166</v>
      </c>
      <c r="E347" s="47" t="s">
        <v>29</v>
      </c>
      <c r="F347" s="47" t="s">
        <v>35</v>
      </c>
      <c r="G347" s="48">
        <v>10000</v>
      </c>
      <c r="H347" s="49">
        <v>0</v>
      </c>
      <c r="I347" s="49">
        <v>25</v>
      </c>
      <c r="J347" s="49">
        <f t="shared" si="132"/>
        <v>287</v>
      </c>
      <c r="K347" s="49">
        <f t="shared" si="133"/>
        <v>710</v>
      </c>
      <c r="L347" s="49">
        <f t="shared" si="137"/>
        <v>120</v>
      </c>
      <c r="M347" s="49">
        <f t="shared" si="134"/>
        <v>304</v>
      </c>
      <c r="N347" s="49">
        <f t="shared" si="135"/>
        <v>709</v>
      </c>
      <c r="O347" s="49">
        <v>0</v>
      </c>
      <c r="P347" s="49">
        <f t="shared" si="130"/>
        <v>2155</v>
      </c>
      <c r="Q347" s="49">
        <f t="shared" si="131"/>
        <v>616</v>
      </c>
      <c r="R347" s="49">
        <f t="shared" si="136"/>
        <v>1539</v>
      </c>
      <c r="S347" s="50">
        <f t="shared" si="126"/>
        <v>9384</v>
      </c>
      <c r="T347" s="51">
        <v>111</v>
      </c>
    </row>
    <row r="348" spans="1:20" s="8" customFormat="1" ht="43.9" customHeight="1" thickBot="1" x14ac:dyDescent="0.4">
      <c r="A348" s="44" t="s">
        <v>656</v>
      </c>
      <c r="B348" s="45" t="s">
        <v>657</v>
      </c>
      <c r="C348" s="45" t="s">
        <v>658</v>
      </c>
      <c r="D348" s="45" t="s">
        <v>841</v>
      </c>
      <c r="E348" s="47" t="s">
        <v>29</v>
      </c>
      <c r="F348" s="47" t="s">
        <v>40</v>
      </c>
      <c r="G348" s="48">
        <v>41500</v>
      </c>
      <c r="H348" s="49">
        <v>654.35</v>
      </c>
      <c r="I348" s="49">
        <v>25</v>
      </c>
      <c r="J348" s="49">
        <f t="shared" si="132"/>
        <v>1191.05</v>
      </c>
      <c r="K348" s="49">
        <f t="shared" si="133"/>
        <v>2946.5</v>
      </c>
      <c r="L348" s="49">
        <f t="shared" si="137"/>
        <v>498</v>
      </c>
      <c r="M348" s="49">
        <f t="shared" si="134"/>
        <v>1261.5999999999999</v>
      </c>
      <c r="N348" s="49">
        <f t="shared" si="135"/>
        <v>2942.3500000000004</v>
      </c>
      <c r="O348" s="49">
        <v>0</v>
      </c>
      <c r="P348" s="49">
        <f t="shared" si="130"/>
        <v>9518.85</v>
      </c>
      <c r="Q348" s="49">
        <f t="shared" si="131"/>
        <v>3132</v>
      </c>
      <c r="R348" s="49">
        <f t="shared" si="136"/>
        <v>6386.85</v>
      </c>
      <c r="S348" s="50">
        <f t="shared" ref="S348:S415" si="138">ROUNDUP(G348-Q348,2)</f>
        <v>38368</v>
      </c>
      <c r="T348" s="51">
        <v>111</v>
      </c>
    </row>
    <row r="349" spans="1:20" s="8" customFormat="1" ht="70.5" thickBot="1" x14ac:dyDescent="0.4">
      <c r="A349" s="44" t="s">
        <v>659</v>
      </c>
      <c r="B349" s="45" t="s">
        <v>660</v>
      </c>
      <c r="C349" s="45" t="s">
        <v>658</v>
      </c>
      <c r="D349" s="45" t="s">
        <v>166</v>
      </c>
      <c r="E349" s="47" t="s">
        <v>29</v>
      </c>
      <c r="F349" s="47" t="s">
        <v>35</v>
      </c>
      <c r="G349" s="48">
        <v>10000</v>
      </c>
      <c r="H349" s="49">
        <v>0</v>
      </c>
      <c r="I349" s="49">
        <v>25</v>
      </c>
      <c r="J349" s="49">
        <f t="shared" si="132"/>
        <v>287</v>
      </c>
      <c r="K349" s="49">
        <f t="shared" si="133"/>
        <v>710</v>
      </c>
      <c r="L349" s="49">
        <f t="shared" si="137"/>
        <v>120</v>
      </c>
      <c r="M349" s="49">
        <f t="shared" si="134"/>
        <v>304</v>
      </c>
      <c r="N349" s="49">
        <f t="shared" si="135"/>
        <v>709</v>
      </c>
      <c r="O349" s="49">
        <v>0</v>
      </c>
      <c r="P349" s="49">
        <f t="shared" si="130"/>
        <v>2155</v>
      </c>
      <c r="Q349" s="49">
        <f t="shared" si="131"/>
        <v>616</v>
      </c>
      <c r="R349" s="49">
        <f t="shared" si="136"/>
        <v>1539</v>
      </c>
      <c r="S349" s="50">
        <f t="shared" si="138"/>
        <v>9384</v>
      </c>
      <c r="T349" s="51">
        <v>111</v>
      </c>
    </row>
    <row r="350" spans="1:20" s="8" customFormat="1" ht="52.5" customHeight="1" thickBot="1" x14ac:dyDescent="0.4">
      <c r="A350" s="44" t="s">
        <v>661</v>
      </c>
      <c r="B350" s="45" t="s">
        <v>662</v>
      </c>
      <c r="C350" s="45" t="s">
        <v>658</v>
      </c>
      <c r="D350" s="45" t="s">
        <v>54</v>
      </c>
      <c r="E350" s="47" t="s">
        <v>34</v>
      </c>
      <c r="F350" s="47" t="s">
        <v>35</v>
      </c>
      <c r="G350" s="48">
        <v>10000</v>
      </c>
      <c r="H350" s="49">
        <v>0</v>
      </c>
      <c r="I350" s="49">
        <v>25</v>
      </c>
      <c r="J350" s="49">
        <f t="shared" si="132"/>
        <v>287</v>
      </c>
      <c r="K350" s="49">
        <f t="shared" si="133"/>
        <v>710</v>
      </c>
      <c r="L350" s="49">
        <f t="shared" si="137"/>
        <v>120</v>
      </c>
      <c r="M350" s="49">
        <f t="shared" si="134"/>
        <v>304</v>
      </c>
      <c r="N350" s="49">
        <f t="shared" si="135"/>
        <v>709</v>
      </c>
      <c r="O350" s="49">
        <v>0</v>
      </c>
      <c r="P350" s="49">
        <f t="shared" si="130"/>
        <v>2155</v>
      </c>
      <c r="Q350" s="49">
        <f t="shared" si="131"/>
        <v>616</v>
      </c>
      <c r="R350" s="49">
        <f t="shared" si="136"/>
        <v>1539</v>
      </c>
      <c r="S350" s="50">
        <f t="shared" si="138"/>
        <v>9384</v>
      </c>
      <c r="T350" s="51">
        <v>111</v>
      </c>
    </row>
    <row r="351" spans="1:20" s="8" customFormat="1" ht="70.5" thickBot="1" x14ac:dyDescent="0.4">
      <c r="A351" s="44" t="s">
        <v>663</v>
      </c>
      <c r="B351" s="45" t="s">
        <v>664</v>
      </c>
      <c r="C351" s="45" t="s">
        <v>658</v>
      </c>
      <c r="D351" s="45" t="s">
        <v>166</v>
      </c>
      <c r="E351" s="47" t="s">
        <v>34</v>
      </c>
      <c r="F351" s="47" t="s">
        <v>35</v>
      </c>
      <c r="G351" s="48">
        <v>10000</v>
      </c>
      <c r="H351" s="49">
        <v>0</v>
      </c>
      <c r="I351" s="49">
        <v>25</v>
      </c>
      <c r="J351" s="49">
        <f t="shared" si="132"/>
        <v>287</v>
      </c>
      <c r="K351" s="49">
        <f t="shared" si="133"/>
        <v>710</v>
      </c>
      <c r="L351" s="49">
        <f t="shared" si="137"/>
        <v>120</v>
      </c>
      <c r="M351" s="49">
        <f t="shared" si="134"/>
        <v>304</v>
      </c>
      <c r="N351" s="49">
        <f t="shared" si="135"/>
        <v>709</v>
      </c>
      <c r="O351" s="49">
        <v>0</v>
      </c>
      <c r="P351" s="49">
        <f t="shared" si="130"/>
        <v>2155</v>
      </c>
      <c r="Q351" s="49">
        <f t="shared" si="131"/>
        <v>616</v>
      </c>
      <c r="R351" s="49">
        <f t="shared" si="136"/>
        <v>1539</v>
      </c>
      <c r="S351" s="50">
        <f t="shared" si="138"/>
        <v>9384</v>
      </c>
      <c r="T351" s="51">
        <v>111</v>
      </c>
    </row>
    <row r="352" spans="1:20" s="8" customFormat="1" ht="35.25" customHeight="1" thickBot="1" x14ac:dyDescent="0.4">
      <c r="A352" s="44" t="s">
        <v>665</v>
      </c>
      <c r="B352" s="52" t="s">
        <v>666</v>
      </c>
      <c r="C352" s="45" t="s">
        <v>658</v>
      </c>
      <c r="D352" s="45" t="s">
        <v>667</v>
      </c>
      <c r="E352" s="47" t="s">
        <v>29</v>
      </c>
      <c r="F352" s="47" t="s">
        <v>35</v>
      </c>
      <c r="G352" s="48">
        <v>16500</v>
      </c>
      <c r="H352" s="49">
        <v>0</v>
      </c>
      <c r="I352" s="49">
        <v>25</v>
      </c>
      <c r="J352" s="49">
        <f t="shared" si="132"/>
        <v>473.55</v>
      </c>
      <c r="K352" s="49">
        <f t="shared" si="133"/>
        <v>1171.5</v>
      </c>
      <c r="L352" s="49">
        <f t="shared" si="137"/>
        <v>198</v>
      </c>
      <c r="M352" s="49">
        <f t="shared" si="134"/>
        <v>501.6</v>
      </c>
      <c r="N352" s="49">
        <f t="shared" si="135"/>
        <v>1169.8500000000001</v>
      </c>
      <c r="O352" s="49">
        <v>0</v>
      </c>
      <c r="P352" s="49">
        <f t="shared" si="130"/>
        <v>3539.5</v>
      </c>
      <c r="Q352" s="49">
        <f t="shared" si="131"/>
        <v>1000.15</v>
      </c>
      <c r="R352" s="49">
        <f t="shared" si="136"/>
        <v>2539.3500000000004</v>
      </c>
      <c r="S352" s="50">
        <f t="shared" si="138"/>
        <v>15499.85</v>
      </c>
      <c r="T352" s="51">
        <v>111</v>
      </c>
    </row>
    <row r="353" spans="1:20" s="8" customFormat="1" ht="46.15" customHeight="1" thickBot="1" x14ac:dyDescent="0.4">
      <c r="A353" s="44" t="s">
        <v>668</v>
      </c>
      <c r="B353" s="45" t="s">
        <v>669</v>
      </c>
      <c r="C353" s="45" t="s">
        <v>670</v>
      </c>
      <c r="D353" s="45" t="s">
        <v>841</v>
      </c>
      <c r="E353" s="47" t="s">
        <v>29</v>
      </c>
      <c r="F353" s="47" t="s">
        <v>40</v>
      </c>
      <c r="G353" s="48">
        <v>33345.74</v>
      </c>
      <c r="H353" s="49">
        <v>0</v>
      </c>
      <c r="I353" s="49">
        <v>25</v>
      </c>
      <c r="J353" s="49">
        <v>957.02</v>
      </c>
      <c r="K353" s="49">
        <f t="shared" si="133"/>
        <v>2367.5500000000002</v>
      </c>
      <c r="L353" s="49">
        <f t="shared" si="137"/>
        <v>400.14887999999996</v>
      </c>
      <c r="M353" s="49">
        <f t="shared" si="134"/>
        <v>1013.7104959999999</v>
      </c>
      <c r="N353" s="49">
        <f t="shared" si="135"/>
        <v>2364.2129660000001</v>
      </c>
      <c r="O353" s="49">
        <v>0</v>
      </c>
      <c r="P353" s="49">
        <f t="shared" si="130"/>
        <v>7127.6423420000001</v>
      </c>
      <c r="Q353" s="49">
        <v>1995.73</v>
      </c>
      <c r="R353" s="49">
        <f t="shared" si="136"/>
        <v>5131.911846</v>
      </c>
      <c r="S353" s="50">
        <f t="shared" si="138"/>
        <v>31350.01</v>
      </c>
      <c r="T353" s="51">
        <v>111</v>
      </c>
    </row>
    <row r="354" spans="1:20" s="8" customFormat="1" ht="47.25" thickBot="1" x14ac:dyDescent="0.4">
      <c r="A354" s="44" t="s">
        <v>671</v>
      </c>
      <c r="B354" s="45" t="s">
        <v>672</v>
      </c>
      <c r="C354" s="45" t="s">
        <v>670</v>
      </c>
      <c r="D354" s="45" t="s">
        <v>51</v>
      </c>
      <c r="E354" s="47" t="s">
        <v>29</v>
      </c>
      <c r="F354" s="47" t="s">
        <v>35</v>
      </c>
      <c r="G354" s="48">
        <v>15000</v>
      </c>
      <c r="H354" s="49">
        <v>0</v>
      </c>
      <c r="I354" s="49">
        <v>25</v>
      </c>
      <c r="J354" s="49">
        <f t="shared" si="132"/>
        <v>430.5</v>
      </c>
      <c r="K354" s="49">
        <f t="shared" si="133"/>
        <v>1065</v>
      </c>
      <c r="L354" s="49">
        <f t="shared" si="137"/>
        <v>180</v>
      </c>
      <c r="M354" s="49">
        <f t="shared" si="134"/>
        <v>456</v>
      </c>
      <c r="N354" s="49">
        <f t="shared" si="135"/>
        <v>1063.5</v>
      </c>
      <c r="O354" s="49">
        <v>0</v>
      </c>
      <c r="P354" s="49">
        <f t="shared" si="130"/>
        <v>3220</v>
      </c>
      <c r="Q354" s="49">
        <f t="shared" si="131"/>
        <v>911.5</v>
      </c>
      <c r="R354" s="49">
        <f t="shared" si="136"/>
        <v>2308.5</v>
      </c>
      <c r="S354" s="50">
        <f t="shared" si="138"/>
        <v>14088.5</v>
      </c>
      <c r="T354" s="51">
        <v>111</v>
      </c>
    </row>
    <row r="355" spans="1:20" s="8" customFormat="1" ht="64.5" customHeight="1" thickBot="1" x14ac:dyDescent="0.4">
      <c r="A355" s="44" t="s">
        <v>927</v>
      </c>
      <c r="B355" s="45" t="s">
        <v>928</v>
      </c>
      <c r="C355" s="45" t="s">
        <v>670</v>
      </c>
      <c r="D355" s="45" t="s">
        <v>54</v>
      </c>
      <c r="E355" s="47" t="s">
        <v>34</v>
      </c>
      <c r="F355" s="47" t="s">
        <v>35</v>
      </c>
      <c r="G355" s="48">
        <v>10000</v>
      </c>
      <c r="H355" s="49">
        <v>0</v>
      </c>
      <c r="I355" s="49">
        <v>25</v>
      </c>
      <c r="J355" s="49">
        <f t="shared" si="132"/>
        <v>287</v>
      </c>
      <c r="K355" s="49">
        <f t="shared" si="133"/>
        <v>710</v>
      </c>
      <c r="L355" s="49">
        <f t="shared" si="137"/>
        <v>120</v>
      </c>
      <c r="M355" s="49">
        <f t="shared" si="134"/>
        <v>304</v>
      </c>
      <c r="N355" s="49">
        <f t="shared" si="135"/>
        <v>709</v>
      </c>
      <c r="O355" s="49">
        <v>0</v>
      </c>
      <c r="P355" s="49">
        <f t="shared" si="130"/>
        <v>2155</v>
      </c>
      <c r="Q355" s="49">
        <f t="shared" si="131"/>
        <v>616</v>
      </c>
      <c r="R355" s="49">
        <f t="shared" si="136"/>
        <v>1539</v>
      </c>
      <c r="S355" s="50">
        <f t="shared" si="138"/>
        <v>9384</v>
      </c>
      <c r="T355" s="51">
        <v>111</v>
      </c>
    </row>
    <row r="356" spans="1:20" s="8" customFormat="1" ht="64.5" customHeight="1" thickBot="1" x14ac:dyDescent="0.4">
      <c r="A356" s="44" t="s">
        <v>921</v>
      </c>
      <c r="B356" s="45" t="s">
        <v>922</v>
      </c>
      <c r="C356" s="45" t="s">
        <v>670</v>
      </c>
      <c r="D356" s="45" t="s">
        <v>117</v>
      </c>
      <c r="E356" s="47" t="s">
        <v>29</v>
      </c>
      <c r="F356" s="47" t="s">
        <v>35</v>
      </c>
      <c r="G356" s="48">
        <v>10000</v>
      </c>
      <c r="H356" s="49">
        <v>0</v>
      </c>
      <c r="I356" s="49">
        <v>25</v>
      </c>
      <c r="J356" s="49">
        <f>ROUNDUP(G356*2.87%,2)</f>
        <v>287</v>
      </c>
      <c r="K356" s="49">
        <f>ROUNDUP(G356*7.1%,2)</f>
        <v>710</v>
      </c>
      <c r="L356" s="49">
        <f>+G356*1.2%</f>
        <v>120</v>
      </c>
      <c r="M356" s="49">
        <f>+G356*3.04%</f>
        <v>304</v>
      </c>
      <c r="N356" s="49">
        <f>+G356*7.09%</f>
        <v>709</v>
      </c>
      <c r="O356" s="49">
        <v>0</v>
      </c>
      <c r="P356" s="49">
        <f>+H356+I356+J356+K356+L356+M356+N356+O356</f>
        <v>2155</v>
      </c>
      <c r="Q356" s="49">
        <f t="shared" si="131"/>
        <v>616</v>
      </c>
      <c r="R356" s="49">
        <f>+K356+L356+N356</f>
        <v>1539</v>
      </c>
      <c r="S356" s="50">
        <f t="shared" si="138"/>
        <v>9384</v>
      </c>
      <c r="T356" s="51">
        <v>111</v>
      </c>
    </row>
    <row r="357" spans="1:20" s="8" customFormat="1" ht="70.5" thickBot="1" x14ac:dyDescent="0.4">
      <c r="A357" s="44" t="s">
        <v>789</v>
      </c>
      <c r="B357" s="45" t="s">
        <v>790</v>
      </c>
      <c r="C357" s="45" t="s">
        <v>670</v>
      </c>
      <c r="D357" s="45" t="s">
        <v>166</v>
      </c>
      <c r="E357" s="47" t="s">
        <v>29</v>
      </c>
      <c r="F357" s="47" t="s">
        <v>35</v>
      </c>
      <c r="G357" s="48">
        <v>10000</v>
      </c>
      <c r="H357" s="49">
        <v>0</v>
      </c>
      <c r="I357" s="49">
        <v>25</v>
      </c>
      <c r="J357" s="49">
        <f>ROUNDUP(G357*2.87%,2)</f>
        <v>287</v>
      </c>
      <c r="K357" s="49">
        <f t="shared" si="133"/>
        <v>710</v>
      </c>
      <c r="L357" s="49">
        <f>+G357*1.2%</f>
        <v>120</v>
      </c>
      <c r="M357" s="49">
        <f>+G357*3.04%</f>
        <v>304</v>
      </c>
      <c r="N357" s="49">
        <f>+G357*7.09%</f>
        <v>709</v>
      </c>
      <c r="O357" s="49">
        <v>0</v>
      </c>
      <c r="P357" s="49">
        <f>+H357+I357+J357+K357+L357+M357+N357+O357</f>
        <v>2155</v>
      </c>
      <c r="Q357" s="49">
        <f t="shared" si="131"/>
        <v>616</v>
      </c>
      <c r="R357" s="49">
        <f>+K357+L357+N357</f>
        <v>1539</v>
      </c>
      <c r="S357" s="50">
        <f t="shared" si="138"/>
        <v>9384</v>
      </c>
      <c r="T357" s="51">
        <v>111</v>
      </c>
    </row>
    <row r="358" spans="1:20" s="8" customFormat="1" ht="62.25" customHeight="1" thickBot="1" x14ac:dyDescent="0.4">
      <c r="A358" s="44" t="s">
        <v>673</v>
      </c>
      <c r="B358" s="45" t="s">
        <v>674</v>
      </c>
      <c r="C358" s="45" t="s">
        <v>675</v>
      </c>
      <c r="D358" s="45" t="s">
        <v>841</v>
      </c>
      <c r="E358" s="47" t="s">
        <v>34</v>
      </c>
      <c r="F358" s="47" t="s">
        <v>40</v>
      </c>
      <c r="G358" s="48">
        <v>41500</v>
      </c>
      <c r="H358" s="49">
        <v>654.35</v>
      </c>
      <c r="I358" s="49">
        <v>25</v>
      </c>
      <c r="J358" s="49">
        <f t="shared" si="132"/>
        <v>1191.05</v>
      </c>
      <c r="K358" s="49">
        <f t="shared" si="133"/>
        <v>2946.5</v>
      </c>
      <c r="L358" s="49">
        <f t="shared" si="137"/>
        <v>498</v>
      </c>
      <c r="M358" s="49">
        <f t="shared" si="134"/>
        <v>1261.5999999999999</v>
      </c>
      <c r="N358" s="49">
        <f t="shared" si="135"/>
        <v>2942.3500000000004</v>
      </c>
      <c r="O358" s="49">
        <v>0</v>
      </c>
      <c r="P358" s="49">
        <f t="shared" si="130"/>
        <v>9518.85</v>
      </c>
      <c r="Q358" s="49">
        <f t="shared" si="131"/>
        <v>3132</v>
      </c>
      <c r="R358" s="49">
        <f t="shared" si="136"/>
        <v>6386.85</v>
      </c>
      <c r="S358" s="50">
        <f t="shared" si="138"/>
        <v>38368</v>
      </c>
      <c r="T358" s="51">
        <v>111</v>
      </c>
    </row>
    <row r="359" spans="1:20" s="8" customFormat="1" ht="53.25" customHeight="1" thickBot="1" x14ac:dyDescent="0.4">
      <c r="A359" s="44" t="s">
        <v>676</v>
      </c>
      <c r="B359" s="45" t="s">
        <v>677</v>
      </c>
      <c r="C359" s="45" t="s">
        <v>675</v>
      </c>
      <c r="D359" s="45" t="s">
        <v>54</v>
      </c>
      <c r="E359" s="47" t="s">
        <v>34</v>
      </c>
      <c r="F359" s="47" t="s">
        <v>35</v>
      </c>
      <c r="G359" s="48">
        <v>10000</v>
      </c>
      <c r="H359" s="49">
        <v>0</v>
      </c>
      <c r="I359" s="49">
        <v>25</v>
      </c>
      <c r="J359" s="49">
        <f t="shared" si="132"/>
        <v>287</v>
      </c>
      <c r="K359" s="49">
        <f t="shared" si="133"/>
        <v>710</v>
      </c>
      <c r="L359" s="49">
        <f t="shared" si="137"/>
        <v>120</v>
      </c>
      <c r="M359" s="49">
        <f t="shared" si="134"/>
        <v>304</v>
      </c>
      <c r="N359" s="49">
        <f t="shared" si="135"/>
        <v>709</v>
      </c>
      <c r="O359" s="49">
        <v>469.5</v>
      </c>
      <c r="P359" s="49">
        <f t="shared" si="130"/>
        <v>2624.5</v>
      </c>
      <c r="Q359" s="49">
        <f t="shared" si="131"/>
        <v>1085.5</v>
      </c>
      <c r="R359" s="49">
        <f t="shared" si="136"/>
        <v>1539</v>
      </c>
      <c r="S359" s="50">
        <f t="shared" si="138"/>
        <v>8914.5</v>
      </c>
      <c r="T359" s="51">
        <v>111</v>
      </c>
    </row>
    <row r="360" spans="1:20" s="8" customFormat="1" ht="47.25" thickBot="1" x14ac:dyDescent="0.4">
      <c r="A360" s="44" t="s">
        <v>678</v>
      </c>
      <c r="B360" s="45" t="s">
        <v>679</v>
      </c>
      <c r="C360" s="45" t="s">
        <v>675</v>
      </c>
      <c r="D360" s="45" t="s">
        <v>101</v>
      </c>
      <c r="E360" s="47" t="s">
        <v>34</v>
      </c>
      <c r="F360" s="47" t="s">
        <v>35</v>
      </c>
      <c r="G360" s="48">
        <v>10000</v>
      </c>
      <c r="H360" s="49">
        <v>0</v>
      </c>
      <c r="I360" s="49">
        <v>25</v>
      </c>
      <c r="J360" s="49">
        <f t="shared" si="132"/>
        <v>287</v>
      </c>
      <c r="K360" s="49">
        <f t="shared" si="133"/>
        <v>710</v>
      </c>
      <c r="L360" s="49">
        <f t="shared" si="137"/>
        <v>120</v>
      </c>
      <c r="M360" s="49">
        <f t="shared" si="134"/>
        <v>304</v>
      </c>
      <c r="N360" s="49">
        <f t="shared" si="135"/>
        <v>709</v>
      </c>
      <c r="O360" s="49">
        <v>0</v>
      </c>
      <c r="P360" s="49">
        <f t="shared" si="130"/>
        <v>2155</v>
      </c>
      <c r="Q360" s="49">
        <f t="shared" si="131"/>
        <v>616</v>
      </c>
      <c r="R360" s="49">
        <f t="shared" si="136"/>
        <v>1539</v>
      </c>
      <c r="S360" s="50">
        <f t="shared" si="138"/>
        <v>9384</v>
      </c>
      <c r="T360" s="51">
        <v>111</v>
      </c>
    </row>
    <row r="361" spans="1:20" s="8" customFormat="1" ht="47.25" thickBot="1" x14ac:dyDescent="0.4">
      <c r="A361" s="44" t="s">
        <v>680</v>
      </c>
      <c r="B361" s="45" t="s">
        <v>681</v>
      </c>
      <c r="C361" s="45" t="s">
        <v>675</v>
      </c>
      <c r="D361" s="45" t="s">
        <v>290</v>
      </c>
      <c r="E361" s="47" t="s">
        <v>34</v>
      </c>
      <c r="F361" s="47" t="s">
        <v>35</v>
      </c>
      <c r="G361" s="48">
        <v>10000</v>
      </c>
      <c r="H361" s="49">
        <v>0</v>
      </c>
      <c r="I361" s="49">
        <v>25</v>
      </c>
      <c r="J361" s="49">
        <f t="shared" si="132"/>
        <v>287</v>
      </c>
      <c r="K361" s="49">
        <f t="shared" si="133"/>
        <v>710</v>
      </c>
      <c r="L361" s="49">
        <f t="shared" si="137"/>
        <v>120</v>
      </c>
      <c r="M361" s="49">
        <f t="shared" si="134"/>
        <v>304</v>
      </c>
      <c r="N361" s="49">
        <f t="shared" si="135"/>
        <v>709</v>
      </c>
      <c r="O361" s="49">
        <v>1715.46</v>
      </c>
      <c r="P361" s="49">
        <f t="shared" si="130"/>
        <v>3870.46</v>
      </c>
      <c r="Q361" s="49">
        <f t="shared" si="131"/>
        <v>2331.46</v>
      </c>
      <c r="R361" s="49">
        <f t="shared" si="136"/>
        <v>1539</v>
      </c>
      <c r="S361" s="50">
        <f t="shared" si="138"/>
        <v>7668.54</v>
      </c>
      <c r="T361" s="51">
        <v>111</v>
      </c>
    </row>
    <row r="362" spans="1:20" s="8" customFormat="1" ht="47.25" thickBot="1" x14ac:dyDescent="0.4">
      <c r="A362" s="44" t="s">
        <v>682</v>
      </c>
      <c r="B362" s="45" t="s">
        <v>683</v>
      </c>
      <c r="C362" s="45" t="s">
        <v>675</v>
      </c>
      <c r="D362" s="45" t="s">
        <v>63</v>
      </c>
      <c r="E362" s="47" t="s">
        <v>29</v>
      </c>
      <c r="F362" s="47" t="s">
        <v>35</v>
      </c>
      <c r="G362" s="48">
        <v>25000</v>
      </c>
      <c r="H362" s="49">
        <v>0</v>
      </c>
      <c r="I362" s="49">
        <v>25</v>
      </c>
      <c r="J362" s="49">
        <f t="shared" si="132"/>
        <v>717.5</v>
      </c>
      <c r="K362" s="49">
        <f t="shared" si="133"/>
        <v>1775</v>
      </c>
      <c r="L362" s="49">
        <f t="shared" si="137"/>
        <v>300</v>
      </c>
      <c r="M362" s="49">
        <f t="shared" si="134"/>
        <v>760</v>
      </c>
      <c r="N362" s="49">
        <f t="shared" si="135"/>
        <v>1772.5000000000002</v>
      </c>
      <c r="O362" s="49">
        <v>0</v>
      </c>
      <c r="P362" s="49">
        <f t="shared" ref="P362:P395" si="139">+H362+I362+J362+K362+L362+M362+N362+O362</f>
        <v>5350</v>
      </c>
      <c r="Q362" s="49">
        <f t="shared" si="131"/>
        <v>1502.5</v>
      </c>
      <c r="R362" s="49">
        <f t="shared" si="136"/>
        <v>3847.5</v>
      </c>
      <c r="S362" s="50">
        <f t="shared" si="138"/>
        <v>23497.5</v>
      </c>
      <c r="T362" s="51">
        <v>111</v>
      </c>
    </row>
    <row r="363" spans="1:20" s="8" customFormat="1" ht="70.5" thickBot="1" x14ac:dyDescent="0.4">
      <c r="A363" s="44" t="s">
        <v>779</v>
      </c>
      <c r="B363" s="45" t="s">
        <v>780</v>
      </c>
      <c r="C363" s="45" t="s">
        <v>675</v>
      </c>
      <c r="D363" s="45" t="s">
        <v>166</v>
      </c>
      <c r="E363" s="47" t="s">
        <v>29</v>
      </c>
      <c r="F363" s="47" t="s">
        <v>35</v>
      </c>
      <c r="G363" s="48">
        <v>10000</v>
      </c>
      <c r="H363" s="49">
        <v>0</v>
      </c>
      <c r="I363" s="49">
        <v>25</v>
      </c>
      <c r="J363" s="49">
        <f>ROUNDUP(G363*2.87%,2)</f>
        <v>287</v>
      </c>
      <c r="K363" s="49">
        <f t="shared" si="133"/>
        <v>710</v>
      </c>
      <c r="L363" s="49">
        <f>+G363*1.2%</f>
        <v>120</v>
      </c>
      <c r="M363" s="49">
        <f>+G363*3.04%</f>
        <v>304</v>
      </c>
      <c r="N363" s="49">
        <f>+G363*7.09%</f>
        <v>709</v>
      </c>
      <c r="O363" s="49">
        <v>0</v>
      </c>
      <c r="P363" s="49">
        <f t="shared" si="139"/>
        <v>2155</v>
      </c>
      <c r="Q363" s="49">
        <f t="shared" si="131"/>
        <v>616</v>
      </c>
      <c r="R363" s="49">
        <f>+K363+L363+N363</f>
        <v>1539</v>
      </c>
      <c r="S363" s="50">
        <f t="shared" si="138"/>
        <v>9384</v>
      </c>
      <c r="T363" s="51">
        <v>111</v>
      </c>
    </row>
    <row r="364" spans="1:20" s="8" customFormat="1" ht="47.25" thickBot="1" x14ac:dyDescent="0.4">
      <c r="A364" s="44" t="s">
        <v>813</v>
      </c>
      <c r="B364" s="45" t="s">
        <v>812</v>
      </c>
      <c r="C364" s="45" t="s">
        <v>675</v>
      </c>
      <c r="D364" s="45" t="s">
        <v>54</v>
      </c>
      <c r="E364" s="47" t="s">
        <v>34</v>
      </c>
      <c r="F364" s="47" t="s">
        <v>35</v>
      </c>
      <c r="G364" s="48">
        <v>10000</v>
      </c>
      <c r="H364" s="49">
        <v>0</v>
      </c>
      <c r="I364" s="49">
        <v>25</v>
      </c>
      <c r="J364" s="49">
        <f>ROUNDUP(G364*2.87%,2)</f>
        <v>287</v>
      </c>
      <c r="K364" s="49">
        <f t="shared" si="133"/>
        <v>710</v>
      </c>
      <c r="L364" s="49">
        <f>+G364*1.2%</f>
        <v>120</v>
      </c>
      <c r="M364" s="49">
        <f>+G364*3.04%</f>
        <v>304</v>
      </c>
      <c r="N364" s="49">
        <f>+G364*7.09%</f>
        <v>709</v>
      </c>
      <c r="O364" s="49">
        <v>0</v>
      </c>
      <c r="P364" s="49">
        <f t="shared" si="139"/>
        <v>2155</v>
      </c>
      <c r="Q364" s="49">
        <f t="shared" si="131"/>
        <v>616</v>
      </c>
      <c r="R364" s="49">
        <f>+K364+L364+N364</f>
        <v>1539</v>
      </c>
      <c r="S364" s="50">
        <f t="shared" si="138"/>
        <v>9384</v>
      </c>
      <c r="T364" s="51">
        <v>111</v>
      </c>
    </row>
    <row r="365" spans="1:20" s="8" customFormat="1" ht="47.25" thickBot="1" x14ac:dyDescent="0.4">
      <c r="A365" s="44" t="s">
        <v>855</v>
      </c>
      <c r="B365" s="45" t="s">
        <v>856</v>
      </c>
      <c r="C365" s="45" t="s">
        <v>675</v>
      </c>
      <c r="D365" s="45" t="s">
        <v>361</v>
      </c>
      <c r="E365" s="47" t="s">
        <v>29</v>
      </c>
      <c r="F365" s="47" t="s">
        <v>35</v>
      </c>
      <c r="G365" s="48">
        <v>10000</v>
      </c>
      <c r="H365" s="49">
        <v>0</v>
      </c>
      <c r="I365" s="49">
        <v>25</v>
      </c>
      <c r="J365" s="49">
        <f>ROUNDUP(G365*2.87%,2)</f>
        <v>287</v>
      </c>
      <c r="K365" s="49">
        <f>ROUNDUP(G365*7.1%,2)</f>
        <v>710</v>
      </c>
      <c r="L365" s="49">
        <f>+G365*1.2%</f>
        <v>120</v>
      </c>
      <c r="M365" s="49">
        <f>+G365*3.04%</f>
        <v>304</v>
      </c>
      <c r="N365" s="49">
        <f>+G365*7.09%</f>
        <v>709</v>
      </c>
      <c r="O365" s="49">
        <v>0</v>
      </c>
      <c r="P365" s="49">
        <f>+H365+I365+J365+K365+L365+M365+N365+O365</f>
        <v>2155</v>
      </c>
      <c r="Q365" s="49">
        <f t="shared" si="131"/>
        <v>616</v>
      </c>
      <c r="R365" s="49">
        <f>+K365+L365+N365</f>
        <v>1539</v>
      </c>
      <c r="S365" s="50">
        <f t="shared" si="138"/>
        <v>9384</v>
      </c>
      <c r="T365" s="51">
        <v>111</v>
      </c>
    </row>
    <row r="366" spans="1:20" s="8" customFormat="1" ht="39" customHeight="1" thickBot="1" x14ac:dyDescent="0.4">
      <c r="A366" s="44" t="s">
        <v>684</v>
      </c>
      <c r="B366" s="45" t="s">
        <v>685</v>
      </c>
      <c r="C366" s="45" t="s">
        <v>686</v>
      </c>
      <c r="D366" s="45" t="s">
        <v>841</v>
      </c>
      <c r="E366" s="47" t="s">
        <v>29</v>
      </c>
      <c r="F366" s="47" t="s">
        <v>40</v>
      </c>
      <c r="G366" s="48">
        <v>41500</v>
      </c>
      <c r="H366" s="49">
        <v>654.35</v>
      </c>
      <c r="I366" s="49">
        <v>25</v>
      </c>
      <c r="J366" s="49">
        <f t="shared" si="132"/>
        <v>1191.05</v>
      </c>
      <c r="K366" s="49">
        <f t="shared" si="133"/>
        <v>2946.5</v>
      </c>
      <c r="L366" s="49">
        <f t="shared" si="137"/>
        <v>498</v>
      </c>
      <c r="M366" s="49">
        <f t="shared" si="134"/>
        <v>1261.5999999999999</v>
      </c>
      <c r="N366" s="49">
        <f t="shared" si="135"/>
        <v>2942.3500000000004</v>
      </c>
      <c r="O366" s="49">
        <v>0</v>
      </c>
      <c r="P366" s="49">
        <f t="shared" si="139"/>
        <v>9518.85</v>
      </c>
      <c r="Q366" s="49">
        <f t="shared" ref="Q366:Q396" si="140">ROUNDUP(H366+I366+J366+M366+O366,2)</f>
        <v>3132</v>
      </c>
      <c r="R366" s="49">
        <f t="shared" si="136"/>
        <v>6386.85</v>
      </c>
      <c r="S366" s="50">
        <f t="shared" si="138"/>
        <v>38368</v>
      </c>
      <c r="T366" s="51">
        <v>111</v>
      </c>
    </row>
    <row r="367" spans="1:20" s="8" customFormat="1" ht="70.5" thickBot="1" x14ac:dyDescent="0.4">
      <c r="A367" s="44" t="s">
        <v>687</v>
      </c>
      <c r="B367" s="45" t="s">
        <v>688</v>
      </c>
      <c r="C367" s="45" t="s">
        <v>686</v>
      </c>
      <c r="D367" s="45" t="s">
        <v>166</v>
      </c>
      <c r="E367" s="47" t="s">
        <v>29</v>
      </c>
      <c r="F367" s="47" t="s">
        <v>35</v>
      </c>
      <c r="G367" s="48">
        <v>10000</v>
      </c>
      <c r="H367" s="49">
        <v>0</v>
      </c>
      <c r="I367" s="49">
        <v>25</v>
      </c>
      <c r="J367" s="49">
        <f t="shared" si="132"/>
        <v>287</v>
      </c>
      <c r="K367" s="49">
        <f t="shared" si="133"/>
        <v>710</v>
      </c>
      <c r="L367" s="49">
        <f t="shared" si="137"/>
        <v>120</v>
      </c>
      <c r="M367" s="49">
        <f t="shared" si="134"/>
        <v>304</v>
      </c>
      <c r="N367" s="49">
        <f t="shared" si="135"/>
        <v>709</v>
      </c>
      <c r="O367" s="49">
        <v>0</v>
      </c>
      <c r="P367" s="49">
        <f t="shared" si="139"/>
        <v>2155</v>
      </c>
      <c r="Q367" s="49">
        <f t="shared" si="140"/>
        <v>616</v>
      </c>
      <c r="R367" s="49">
        <f t="shared" si="136"/>
        <v>1539</v>
      </c>
      <c r="S367" s="50">
        <f t="shared" si="138"/>
        <v>9384</v>
      </c>
      <c r="T367" s="51">
        <v>111</v>
      </c>
    </row>
    <row r="368" spans="1:20" s="8" customFormat="1" ht="43.9" customHeight="1" thickBot="1" x14ac:dyDescent="0.4">
      <c r="A368" s="44" t="s">
        <v>689</v>
      </c>
      <c r="B368" s="45" t="s">
        <v>690</v>
      </c>
      <c r="C368" s="45" t="s">
        <v>686</v>
      </c>
      <c r="D368" s="45" t="s">
        <v>410</v>
      </c>
      <c r="E368" s="47" t="s">
        <v>29</v>
      </c>
      <c r="F368" s="47" t="s">
        <v>98</v>
      </c>
      <c r="G368" s="48">
        <v>10000</v>
      </c>
      <c r="H368" s="49">
        <v>0</v>
      </c>
      <c r="I368" s="49">
        <v>25</v>
      </c>
      <c r="J368" s="49">
        <f t="shared" si="132"/>
        <v>287</v>
      </c>
      <c r="K368" s="49">
        <f t="shared" si="133"/>
        <v>710</v>
      </c>
      <c r="L368" s="49">
        <f t="shared" si="137"/>
        <v>120</v>
      </c>
      <c r="M368" s="49">
        <f t="shared" si="134"/>
        <v>304</v>
      </c>
      <c r="N368" s="49">
        <f t="shared" si="135"/>
        <v>709</v>
      </c>
      <c r="O368" s="49">
        <v>0</v>
      </c>
      <c r="P368" s="49">
        <f t="shared" si="139"/>
        <v>2155</v>
      </c>
      <c r="Q368" s="49">
        <f t="shared" si="140"/>
        <v>616</v>
      </c>
      <c r="R368" s="49">
        <f t="shared" si="136"/>
        <v>1539</v>
      </c>
      <c r="S368" s="50">
        <f t="shared" si="138"/>
        <v>9384</v>
      </c>
      <c r="T368" s="51">
        <v>111</v>
      </c>
    </row>
    <row r="369" spans="1:20" s="8" customFormat="1" ht="60.6" customHeight="1" thickBot="1" x14ac:dyDescent="0.4">
      <c r="A369" s="44" t="s">
        <v>691</v>
      </c>
      <c r="B369" s="45" t="s">
        <v>692</v>
      </c>
      <c r="C369" s="45" t="s">
        <v>686</v>
      </c>
      <c r="D369" s="45" t="s">
        <v>88</v>
      </c>
      <c r="E369" s="47" t="s">
        <v>34</v>
      </c>
      <c r="F369" s="47" t="s">
        <v>35</v>
      </c>
      <c r="G369" s="48">
        <v>25000</v>
      </c>
      <c r="H369" s="49">
        <v>0</v>
      </c>
      <c r="I369" s="49">
        <v>25</v>
      </c>
      <c r="J369" s="49">
        <f t="shared" si="132"/>
        <v>717.5</v>
      </c>
      <c r="K369" s="49">
        <f t="shared" si="133"/>
        <v>1775</v>
      </c>
      <c r="L369" s="49">
        <f t="shared" si="137"/>
        <v>300</v>
      </c>
      <c r="M369" s="49">
        <f t="shared" si="134"/>
        <v>760</v>
      </c>
      <c r="N369" s="49">
        <f t="shared" si="135"/>
        <v>1772.5000000000002</v>
      </c>
      <c r="O369" s="49">
        <v>0</v>
      </c>
      <c r="P369" s="49">
        <f t="shared" si="139"/>
        <v>5350</v>
      </c>
      <c r="Q369" s="49">
        <f t="shared" si="140"/>
        <v>1502.5</v>
      </c>
      <c r="R369" s="49">
        <f t="shared" si="136"/>
        <v>3847.5</v>
      </c>
      <c r="S369" s="50">
        <f t="shared" si="138"/>
        <v>23497.5</v>
      </c>
      <c r="T369" s="51">
        <v>111</v>
      </c>
    </row>
    <row r="370" spans="1:20" s="8" customFormat="1" ht="53.25" customHeight="1" thickBot="1" x14ac:dyDescent="0.4">
      <c r="A370" s="44" t="s">
        <v>693</v>
      </c>
      <c r="B370" s="45" t="s">
        <v>694</v>
      </c>
      <c r="C370" s="45" t="s">
        <v>695</v>
      </c>
      <c r="D370" s="45" t="s">
        <v>841</v>
      </c>
      <c r="E370" s="47" t="s">
        <v>29</v>
      </c>
      <c r="F370" s="47" t="s">
        <v>40</v>
      </c>
      <c r="G370" s="48">
        <v>43345.74</v>
      </c>
      <c r="H370" s="49">
        <v>914.85</v>
      </c>
      <c r="I370" s="49">
        <v>25</v>
      </c>
      <c r="J370" s="49">
        <f>G370*2.87%</f>
        <v>1244.0227379999999</v>
      </c>
      <c r="K370" s="49">
        <f t="shared" si="133"/>
        <v>3077.55</v>
      </c>
      <c r="L370" s="49">
        <f t="shared" si="137"/>
        <v>520.14887999999996</v>
      </c>
      <c r="M370" s="49">
        <f t="shared" si="134"/>
        <v>1317.7104959999999</v>
      </c>
      <c r="N370" s="49">
        <f t="shared" si="135"/>
        <v>3073.2129660000001</v>
      </c>
      <c r="O370" s="49">
        <v>0</v>
      </c>
      <c r="P370" s="49">
        <f t="shared" si="139"/>
        <v>10172.495080000001</v>
      </c>
      <c r="Q370" s="49">
        <v>3501.58</v>
      </c>
      <c r="R370" s="49">
        <f t="shared" si="136"/>
        <v>6670.911846</v>
      </c>
      <c r="S370" s="50">
        <f t="shared" si="138"/>
        <v>39844.160000000003</v>
      </c>
      <c r="T370" s="51">
        <v>111</v>
      </c>
    </row>
    <row r="371" spans="1:20" s="8" customFormat="1" ht="52.15" customHeight="1" thickBot="1" x14ac:dyDescent="0.4">
      <c r="A371" s="44" t="s">
        <v>696</v>
      </c>
      <c r="B371" s="45" t="s">
        <v>697</v>
      </c>
      <c r="C371" s="45" t="s">
        <v>695</v>
      </c>
      <c r="D371" s="45" t="s">
        <v>218</v>
      </c>
      <c r="E371" s="47" t="s">
        <v>29</v>
      </c>
      <c r="F371" s="47" t="s">
        <v>98</v>
      </c>
      <c r="G371" s="48">
        <v>15117.5</v>
      </c>
      <c r="H371" s="49">
        <v>0</v>
      </c>
      <c r="I371" s="49">
        <v>25</v>
      </c>
      <c r="J371" s="49">
        <f>G371*2.87%</f>
        <v>433.87225000000001</v>
      </c>
      <c r="K371" s="49">
        <f t="shared" si="133"/>
        <v>1073.3499999999999</v>
      </c>
      <c r="L371" s="49">
        <f>+G371*1.2%</f>
        <v>181.41</v>
      </c>
      <c r="M371" s="49">
        <f>+G371*3.04%</f>
        <v>459.572</v>
      </c>
      <c r="N371" s="49">
        <f>+G371*7.09%</f>
        <v>1071.8307500000001</v>
      </c>
      <c r="O371" s="49">
        <v>0</v>
      </c>
      <c r="P371" s="49">
        <f t="shared" si="139"/>
        <v>3245.0349999999999</v>
      </c>
      <c r="Q371" s="49">
        <v>918.44</v>
      </c>
      <c r="R371" s="49">
        <f>+K371+L371+N371</f>
        <v>2326.5907500000003</v>
      </c>
      <c r="S371" s="50">
        <f t="shared" si="138"/>
        <v>14199.06</v>
      </c>
      <c r="T371" s="51">
        <v>111</v>
      </c>
    </row>
    <row r="372" spans="1:20" s="8" customFormat="1" ht="41.45" customHeight="1" thickBot="1" x14ac:dyDescent="0.4">
      <c r="A372" s="44" t="s">
        <v>976</v>
      </c>
      <c r="B372" s="45" t="s">
        <v>977</v>
      </c>
      <c r="C372" s="45" t="s">
        <v>695</v>
      </c>
      <c r="D372" s="45" t="s">
        <v>88</v>
      </c>
      <c r="E372" s="47" t="s">
        <v>29</v>
      </c>
      <c r="F372" s="47" t="s">
        <v>98</v>
      </c>
      <c r="G372" s="48">
        <v>15000</v>
      </c>
      <c r="H372" s="49">
        <v>0</v>
      </c>
      <c r="I372" s="49">
        <v>25</v>
      </c>
      <c r="J372" s="49">
        <f t="shared" ref="J372" si="141">ROUNDUP(G372*2.87%,2)</f>
        <v>430.5</v>
      </c>
      <c r="K372" s="49">
        <f t="shared" ref="K372" si="142">ROUNDUP(G372*7.1%,2)</f>
        <v>1065</v>
      </c>
      <c r="L372" s="49">
        <f t="shared" ref="L372" si="143">+G372*1.2%</f>
        <v>180</v>
      </c>
      <c r="M372" s="49">
        <f t="shared" ref="M372" si="144">+G372*3.04%</f>
        <v>456</v>
      </c>
      <c r="N372" s="49">
        <f t="shared" ref="N372" si="145">+G372*7.09%</f>
        <v>1063.5</v>
      </c>
      <c r="O372" s="49">
        <v>0</v>
      </c>
      <c r="P372" s="49">
        <f t="shared" ref="P372" si="146">+H372+I372+J372+K372+L372+M372+N372+O372</f>
        <v>3220</v>
      </c>
      <c r="Q372" s="49">
        <f t="shared" si="140"/>
        <v>911.5</v>
      </c>
      <c r="R372" s="49">
        <f t="shared" ref="R372" si="147">+K372+L372+N372</f>
        <v>2308.5</v>
      </c>
      <c r="S372" s="50">
        <f t="shared" si="138"/>
        <v>14088.5</v>
      </c>
      <c r="T372" s="51">
        <v>111</v>
      </c>
    </row>
    <row r="373" spans="1:20" s="8" customFormat="1" ht="42.6" customHeight="1" thickBot="1" x14ac:dyDescent="0.4">
      <c r="A373" s="44" t="s">
        <v>698</v>
      </c>
      <c r="B373" s="45" t="s">
        <v>699</v>
      </c>
      <c r="C373" s="45" t="s">
        <v>695</v>
      </c>
      <c r="D373" s="45" t="s">
        <v>410</v>
      </c>
      <c r="E373" s="47" t="s">
        <v>29</v>
      </c>
      <c r="F373" s="47" t="s">
        <v>98</v>
      </c>
      <c r="G373" s="48">
        <v>10000</v>
      </c>
      <c r="H373" s="49">
        <v>0</v>
      </c>
      <c r="I373" s="49">
        <v>25</v>
      </c>
      <c r="J373" s="49">
        <f t="shared" si="132"/>
        <v>287</v>
      </c>
      <c r="K373" s="49">
        <f t="shared" si="133"/>
        <v>710</v>
      </c>
      <c r="L373" s="49">
        <f t="shared" si="137"/>
        <v>120</v>
      </c>
      <c r="M373" s="49">
        <f t="shared" si="134"/>
        <v>304</v>
      </c>
      <c r="N373" s="49">
        <f t="shared" si="135"/>
        <v>709</v>
      </c>
      <c r="O373" s="49">
        <v>0</v>
      </c>
      <c r="P373" s="49">
        <f t="shared" si="139"/>
        <v>2155</v>
      </c>
      <c r="Q373" s="49">
        <f t="shared" si="140"/>
        <v>616</v>
      </c>
      <c r="R373" s="49">
        <f t="shared" si="136"/>
        <v>1539</v>
      </c>
      <c r="S373" s="50">
        <f t="shared" si="138"/>
        <v>9384</v>
      </c>
      <c r="T373" s="51">
        <v>111</v>
      </c>
    </row>
    <row r="374" spans="1:20" s="8" customFormat="1" ht="70.5" thickBot="1" x14ac:dyDescent="0.4">
      <c r="A374" s="44" t="s">
        <v>700</v>
      </c>
      <c r="B374" s="45" t="s">
        <v>701</v>
      </c>
      <c r="C374" s="45" t="s">
        <v>695</v>
      </c>
      <c r="D374" s="45" t="s">
        <v>166</v>
      </c>
      <c r="E374" s="47" t="s">
        <v>29</v>
      </c>
      <c r="F374" s="47" t="s">
        <v>44</v>
      </c>
      <c r="G374" s="48">
        <v>10000</v>
      </c>
      <c r="H374" s="49">
        <v>0</v>
      </c>
      <c r="I374" s="49">
        <v>25</v>
      </c>
      <c r="J374" s="49">
        <f t="shared" si="132"/>
        <v>287</v>
      </c>
      <c r="K374" s="49">
        <f t="shared" si="133"/>
        <v>710</v>
      </c>
      <c r="L374" s="49">
        <f t="shared" si="137"/>
        <v>120</v>
      </c>
      <c r="M374" s="49">
        <f t="shared" si="134"/>
        <v>304</v>
      </c>
      <c r="N374" s="49">
        <f t="shared" si="135"/>
        <v>709</v>
      </c>
      <c r="O374" s="49">
        <v>0</v>
      </c>
      <c r="P374" s="49">
        <f t="shared" si="139"/>
        <v>2155</v>
      </c>
      <c r="Q374" s="49">
        <f t="shared" si="140"/>
        <v>616</v>
      </c>
      <c r="R374" s="49">
        <f t="shared" si="136"/>
        <v>1539</v>
      </c>
      <c r="S374" s="50">
        <f t="shared" si="138"/>
        <v>9384</v>
      </c>
      <c r="T374" s="51">
        <v>111</v>
      </c>
    </row>
    <row r="375" spans="1:20" s="8" customFormat="1" ht="50.25" customHeight="1" thickBot="1" x14ac:dyDescent="0.4">
      <c r="A375" s="44" t="s">
        <v>702</v>
      </c>
      <c r="B375" s="45" t="s">
        <v>703</v>
      </c>
      <c r="C375" s="45" t="s">
        <v>695</v>
      </c>
      <c r="D375" s="45" t="s">
        <v>117</v>
      </c>
      <c r="E375" s="47" t="s">
        <v>29</v>
      </c>
      <c r="F375" s="47" t="s">
        <v>35</v>
      </c>
      <c r="G375" s="48">
        <v>10000</v>
      </c>
      <c r="H375" s="49">
        <v>0</v>
      </c>
      <c r="I375" s="49">
        <v>25</v>
      </c>
      <c r="J375" s="49">
        <f t="shared" si="132"/>
        <v>287</v>
      </c>
      <c r="K375" s="49">
        <f t="shared" si="133"/>
        <v>710</v>
      </c>
      <c r="L375" s="49">
        <f t="shared" si="137"/>
        <v>120</v>
      </c>
      <c r="M375" s="49">
        <f t="shared" si="134"/>
        <v>304</v>
      </c>
      <c r="N375" s="49">
        <f t="shared" si="135"/>
        <v>709</v>
      </c>
      <c r="O375" s="49">
        <v>0</v>
      </c>
      <c r="P375" s="49">
        <f t="shared" si="139"/>
        <v>2155</v>
      </c>
      <c r="Q375" s="49">
        <f t="shared" si="140"/>
        <v>616</v>
      </c>
      <c r="R375" s="49">
        <f t="shared" si="136"/>
        <v>1539</v>
      </c>
      <c r="S375" s="50">
        <f t="shared" si="138"/>
        <v>9384</v>
      </c>
      <c r="T375" s="51">
        <v>111</v>
      </c>
    </row>
    <row r="376" spans="1:20" s="8" customFormat="1" ht="39" customHeight="1" thickBot="1" x14ac:dyDescent="0.4">
      <c r="A376" s="44" t="s">
        <v>896</v>
      </c>
      <c r="B376" s="45" t="s">
        <v>895</v>
      </c>
      <c r="C376" s="45" t="s">
        <v>695</v>
      </c>
      <c r="D376" s="45" t="s">
        <v>388</v>
      </c>
      <c r="E376" s="47" t="s">
        <v>29</v>
      </c>
      <c r="F376" s="47" t="s">
        <v>35</v>
      </c>
      <c r="G376" s="48">
        <v>10000</v>
      </c>
      <c r="H376" s="48">
        <v>0</v>
      </c>
      <c r="I376" s="49">
        <v>25</v>
      </c>
      <c r="J376" s="49">
        <f t="shared" si="132"/>
        <v>287</v>
      </c>
      <c r="K376" s="49">
        <f t="shared" si="133"/>
        <v>710</v>
      </c>
      <c r="L376" s="49">
        <f t="shared" si="137"/>
        <v>120</v>
      </c>
      <c r="M376" s="49">
        <f t="shared" si="134"/>
        <v>304</v>
      </c>
      <c r="N376" s="49">
        <f t="shared" si="135"/>
        <v>709</v>
      </c>
      <c r="O376" s="49">
        <v>0</v>
      </c>
      <c r="P376" s="49">
        <f t="shared" si="139"/>
        <v>2155</v>
      </c>
      <c r="Q376" s="49">
        <f t="shared" si="140"/>
        <v>616</v>
      </c>
      <c r="R376" s="49">
        <f t="shared" si="136"/>
        <v>1539</v>
      </c>
      <c r="S376" s="49">
        <f t="shared" si="138"/>
        <v>9384</v>
      </c>
      <c r="T376" s="50">
        <v>111</v>
      </c>
    </row>
    <row r="377" spans="1:20" s="8" customFormat="1" ht="47.25" thickBot="1" x14ac:dyDescent="0.4">
      <c r="A377" s="44" t="s">
        <v>704</v>
      </c>
      <c r="B377" s="45" t="s">
        <v>705</v>
      </c>
      <c r="C377" s="45" t="s">
        <v>695</v>
      </c>
      <c r="D377" s="45" t="s">
        <v>706</v>
      </c>
      <c r="E377" s="47" t="s">
        <v>34</v>
      </c>
      <c r="F377" s="47" t="s">
        <v>35</v>
      </c>
      <c r="G377" s="48">
        <v>10000</v>
      </c>
      <c r="H377" s="49">
        <v>0</v>
      </c>
      <c r="I377" s="49">
        <v>25</v>
      </c>
      <c r="J377" s="49">
        <f t="shared" si="132"/>
        <v>287</v>
      </c>
      <c r="K377" s="49">
        <f t="shared" si="133"/>
        <v>710</v>
      </c>
      <c r="L377" s="49">
        <f t="shared" si="137"/>
        <v>120</v>
      </c>
      <c r="M377" s="49">
        <f t="shared" si="134"/>
        <v>304</v>
      </c>
      <c r="N377" s="49">
        <f t="shared" si="135"/>
        <v>709</v>
      </c>
      <c r="O377" s="49">
        <v>0</v>
      </c>
      <c r="P377" s="49">
        <f t="shared" si="139"/>
        <v>2155</v>
      </c>
      <c r="Q377" s="49">
        <f t="shared" si="140"/>
        <v>616</v>
      </c>
      <c r="R377" s="49">
        <f t="shared" si="136"/>
        <v>1539</v>
      </c>
      <c r="S377" s="50">
        <f t="shared" si="138"/>
        <v>9384</v>
      </c>
      <c r="T377" s="51">
        <v>111</v>
      </c>
    </row>
    <row r="378" spans="1:20" s="8" customFormat="1" ht="48" customHeight="1" thickBot="1" x14ac:dyDescent="0.4">
      <c r="A378" s="44" t="s">
        <v>978</v>
      </c>
      <c r="B378" s="45" t="s">
        <v>979</v>
      </c>
      <c r="C378" s="45" t="s">
        <v>695</v>
      </c>
      <c r="D378" s="45" t="s">
        <v>933</v>
      </c>
      <c r="E378" s="47" t="s">
        <v>29</v>
      </c>
      <c r="F378" s="47" t="s">
        <v>35</v>
      </c>
      <c r="G378" s="48">
        <v>10000</v>
      </c>
      <c r="H378" s="49">
        <v>0</v>
      </c>
      <c r="I378" s="49">
        <v>25</v>
      </c>
      <c r="J378" s="49">
        <f t="shared" ref="J378:J379" si="148">ROUNDUP(G378*2.87%,2)</f>
        <v>287</v>
      </c>
      <c r="K378" s="49">
        <f t="shared" ref="K378:K379" si="149">ROUNDUP(G378*7.1%,2)</f>
        <v>710</v>
      </c>
      <c r="L378" s="49">
        <f t="shared" ref="L378:L379" si="150">+G378*1.2%</f>
        <v>120</v>
      </c>
      <c r="M378" s="49">
        <f t="shared" ref="M378:M379" si="151">+G378*3.04%</f>
        <v>304</v>
      </c>
      <c r="N378" s="49">
        <f t="shared" ref="N378:N379" si="152">+G378*7.09%</f>
        <v>709</v>
      </c>
      <c r="O378" s="49">
        <v>0</v>
      </c>
      <c r="P378" s="49">
        <f t="shared" ref="P378:P379" si="153">+H378+I378+J378+K378+L378+M378+N378+O378</f>
        <v>2155</v>
      </c>
      <c r="Q378" s="49">
        <f t="shared" si="140"/>
        <v>616</v>
      </c>
      <c r="R378" s="49">
        <f t="shared" ref="R378:R379" si="154">+K378+L378+N378</f>
        <v>1539</v>
      </c>
      <c r="S378" s="50">
        <f t="shared" si="138"/>
        <v>9384</v>
      </c>
      <c r="T378" s="51">
        <v>111</v>
      </c>
    </row>
    <row r="379" spans="1:20" s="8" customFormat="1" ht="70.5" thickBot="1" x14ac:dyDescent="0.4">
      <c r="A379" s="44" t="s">
        <v>980</v>
      </c>
      <c r="B379" s="45" t="s">
        <v>981</v>
      </c>
      <c r="C379" s="45" t="s">
        <v>695</v>
      </c>
      <c r="D379" s="45" t="s">
        <v>166</v>
      </c>
      <c r="E379" s="47" t="s">
        <v>29</v>
      </c>
      <c r="F379" s="47" t="s">
        <v>35</v>
      </c>
      <c r="G379" s="48">
        <v>10000</v>
      </c>
      <c r="H379" s="49">
        <v>0</v>
      </c>
      <c r="I379" s="49">
        <v>25</v>
      </c>
      <c r="J379" s="49">
        <f t="shared" si="148"/>
        <v>287</v>
      </c>
      <c r="K379" s="49">
        <f t="shared" si="149"/>
        <v>710</v>
      </c>
      <c r="L379" s="49">
        <f t="shared" si="150"/>
        <v>120</v>
      </c>
      <c r="M379" s="49">
        <f t="shared" si="151"/>
        <v>304</v>
      </c>
      <c r="N379" s="49">
        <f t="shared" si="152"/>
        <v>709</v>
      </c>
      <c r="O379" s="49">
        <v>0</v>
      </c>
      <c r="P379" s="49">
        <f t="shared" si="153"/>
        <v>2155</v>
      </c>
      <c r="Q379" s="49">
        <f t="shared" si="140"/>
        <v>616</v>
      </c>
      <c r="R379" s="49">
        <f t="shared" si="154"/>
        <v>1539</v>
      </c>
      <c r="S379" s="50">
        <f t="shared" si="138"/>
        <v>9384</v>
      </c>
      <c r="T379" s="51">
        <v>111</v>
      </c>
    </row>
    <row r="380" spans="1:20" s="8" customFormat="1" ht="70.5" thickBot="1" x14ac:dyDescent="0.4">
      <c r="A380" s="44" t="s">
        <v>707</v>
      </c>
      <c r="B380" s="45" t="s">
        <v>708</v>
      </c>
      <c r="C380" s="45" t="s">
        <v>695</v>
      </c>
      <c r="D380" s="45" t="s">
        <v>166</v>
      </c>
      <c r="E380" s="47" t="s">
        <v>29</v>
      </c>
      <c r="F380" s="47" t="s">
        <v>35</v>
      </c>
      <c r="G380" s="48">
        <v>10000</v>
      </c>
      <c r="H380" s="49">
        <v>0</v>
      </c>
      <c r="I380" s="49">
        <v>25</v>
      </c>
      <c r="J380" s="49">
        <f t="shared" si="132"/>
        <v>287</v>
      </c>
      <c r="K380" s="49">
        <f t="shared" si="133"/>
        <v>710</v>
      </c>
      <c r="L380" s="49">
        <f t="shared" si="137"/>
        <v>120</v>
      </c>
      <c r="M380" s="49">
        <f t="shared" si="134"/>
        <v>304</v>
      </c>
      <c r="N380" s="49">
        <f t="shared" si="135"/>
        <v>709</v>
      </c>
      <c r="O380" s="49">
        <v>0</v>
      </c>
      <c r="P380" s="49">
        <f t="shared" si="139"/>
        <v>2155</v>
      </c>
      <c r="Q380" s="49">
        <f t="shared" si="140"/>
        <v>616</v>
      </c>
      <c r="R380" s="49">
        <f t="shared" si="136"/>
        <v>1539</v>
      </c>
      <c r="S380" s="50">
        <f t="shared" si="138"/>
        <v>9384</v>
      </c>
      <c r="T380" s="51">
        <v>111</v>
      </c>
    </row>
    <row r="381" spans="1:20" s="8" customFormat="1" ht="42" customHeight="1" thickBot="1" x14ac:dyDescent="0.4">
      <c r="A381" s="44" t="s">
        <v>827</v>
      </c>
      <c r="B381" s="45" t="s">
        <v>828</v>
      </c>
      <c r="C381" s="45" t="s">
        <v>695</v>
      </c>
      <c r="D381" s="45" t="s">
        <v>88</v>
      </c>
      <c r="E381" s="47" t="s">
        <v>34</v>
      </c>
      <c r="F381" s="47" t="s">
        <v>35</v>
      </c>
      <c r="G381" s="48">
        <v>15000</v>
      </c>
      <c r="H381" s="49">
        <v>0</v>
      </c>
      <c r="I381" s="49">
        <v>25</v>
      </c>
      <c r="J381" s="49">
        <f t="shared" si="132"/>
        <v>430.5</v>
      </c>
      <c r="K381" s="49">
        <f t="shared" si="133"/>
        <v>1065</v>
      </c>
      <c r="L381" s="49">
        <f t="shared" si="137"/>
        <v>180</v>
      </c>
      <c r="M381" s="49">
        <f t="shared" si="134"/>
        <v>456</v>
      </c>
      <c r="N381" s="49">
        <f t="shared" si="135"/>
        <v>1063.5</v>
      </c>
      <c r="O381" s="49">
        <v>1715.46</v>
      </c>
      <c r="P381" s="49">
        <f t="shared" si="139"/>
        <v>4935.46</v>
      </c>
      <c r="Q381" s="49">
        <f t="shared" si="140"/>
        <v>2626.96</v>
      </c>
      <c r="R381" s="49">
        <f t="shared" si="136"/>
        <v>2308.5</v>
      </c>
      <c r="S381" s="50">
        <f t="shared" si="138"/>
        <v>12373.04</v>
      </c>
      <c r="T381" s="51">
        <v>111</v>
      </c>
    </row>
    <row r="382" spans="1:20" s="8" customFormat="1" ht="43.5" customHeight="1" thickBot="1" x14ac:dyDescent="0.4">
      <c r="A382" s="44" t="s">
        <v>867</v>
      </c>
      <c r="B382" s="45" t="s">
        <v>868</v>
      </c>
      <c r="C382" s="45" t="s">
        <v>695</v>
      </c>
      <c r="D382" s="45" t="s">
        <v>117</v>
      </c>
      <c r="E382" s="47" t="s">
        <v>29</v>
      </c>
      <c r="F382" s="47" t="s">
        <v>35</v>
      </c>
      <c r="G382" s="48">
        <v>10000</v>
      </c>
      <c r="H382" s="49">
        <v>0</v>
      </c>
      <c r="I382" s="49">
        <v>25</v>
      </c>
      <c r="J382" s="49">
        <f>ROUNDUP(G382*2.87%,2)</f>
        <v>287</v>
      </c>
      <c r="K382" s="49">
        <f>ROUNDUP(G382*7.1%,2)</f>
        <v>710</v>
      </c>
      <c r="L382" s="49">
        <f>+G382*1.2%</f>
        <v>120</v>
      </c>
      <c r="M382" s="49">
        <f>+G382*3.04%</f>
        <v>304</v>
      </c>
      <c r="N382" s="49">
        <f>+G382*7.09%</f>
        <v>709</v>
      </c>
      <c r="O382" s="49">
        <v>0</v>
      </c>
      <c r="P382" s="49">
        <f>+H382+I382+J382+K382+L382+M382+N382+O382</f>
        <v>2155</v>
      </c>
      <c r="Q382" s="49">
        <f t="shared" si="140"/>
        <v>616</v>
      </c>
      <c r="R382" s="49">
        <f>+K382+L382+N382</f>
        <v>1539</v>
      </c>
      <c r="S382" s="50">
        <f t="shared" si="138"/>
        <v>9384</v>
      </c>
      <c r="T382" s="51">
        <v>111</v>
      </c>
    </row>
    <row r="383" spans="1:20" s="8" customFormat="1" ht="47.25" thickBot="1" x14ac:dyDescent="0.4">
      <c r="A383" s="44" t="s">
        <v>793</v>
      </c>
      <c r="B383" s="45" t="s">
        <v>794</v>
      </c>
      <c r="C383" s="45" t="s">
        <v>709</v>
      </c>
      <c r="D383" s="45" t="s">
        <v>841</v>
      </c>
      <c r="E383" s="47" t="s">
        <v>29</v>
      </c>
      <c r="F383" s="47" t="s">
        <v>35</v>
      </c>
      <c r="G383" s="48">
        <v>41500</v>
      </c>
      <c r="H383" s="49">
        <v>654.35</v>
      </c>
      <c r="I383" s="49">
        <v>25</v>
      </c>
      <c r="J383" s="49">
        <f t="shared" si="132"/>
        <v>1191.05</v>
      </c>
      <c r="K383" s="49">
        <f t="shared" si="133"/>
        <v>2946.5</v>
      </c>
      <c r="L383" s="49">
        <f t="shared" si="137"/>
        <v>498</v>
      </c>
      <c r="M383" s="49">
        <f t="shared" si="134"/>
        <v>1261.5999999999999</v>
      </c>
      <c r="N383" s="49">
        <f t="shared" si="135"/>
        <v>2942.3500000000004</v>
      </c>
      <c r="O383" s="49">
        <v>0</v>
      </c>
      <c r="P383" s="49">
        <f>+H383+I383+J383+K383+L383+M383+N383+O383</f>
        <v>9518.85</v>
      </c>
      <c r="Q383" s="49">
        <f t="shared" si="140"/>
        <v>3132</v>
      </c>
      <c r="R383" s="49">
        <f t="shared" si="136"/>
        <v>6386.85</v>
      </c>
      <c r="S383" s="50">
        <f t="shared" si="138"/>
        <v>38368</v>
      </c>
      <c r="T383" s="51">
        <v>111</v>
      </c>
    </row>
    <row r="384" spans="1:20" s="8" customFormat="1" ht="47.25" thickBot="1" x14ac:dyDescent="0.4">
      <c r="A384" s="44" t="s">
        <v>768</v>
      </c>
      <c r="B384" s="45" t="s">
        <v>769</v>
      </c>
      <c r="C384" s="45" t="s">
        <v>709</v>
      </c>
      <c r="D384" s="45" t="s">
        <v>54</v>
      </c>
      <c r="E384" s="47" t="s">
        <v>34</v>
      </c>
      <c r="F384" s="47" t="s">
        <v>35</v>
      </c>
      <c r="G384" s="48">
        <v>15000</v>
      </c>
      <c r="H384" s="49">
        <v>0</v>
      </c>
      <c r="I384" s="49">
        <v>25</v>
      </c>
      <c r="J384" s="49">
        <f>ROUNDUP(G384*2.87%,2)</f>
        <v>430.5</v>
      </c>
      <c r="K384" s="49">
        <f t="shared" si="133"/>
        <v>1065</v>
      </c>
      <c r="L384" s="49">
        <f>+G384*1.2%</f>
        <v>180</v>
      </c>
      <c r="M384" s="49">
        <f>+G384*3.04%</f>
        <v>456</v>
      </c>
      <c r="N384" s="49">
        <f>+G384*7.09%</f>
        <v>1063.5</v>
      </c>
      <c r="O384" s="49">
        <v>0</v>
      </c>
      <c r="P384" s="49">
        <f t="shared" si="139"/>
        <v>3220</v>
      </c>
      <c r="Q384" s="49">
        <f t="shared" si="140"/>
        <v>911.5</v>
      </c>
      <c r="R384" s="49">
        <f>+K384+L384+N384</f>
        <v>2308.5</v>
      </c>
      <c r="S384" s="50">
        <f t="shared" si="138"/>
        <v>14088.5</v>
      </c>
      <c r="T384" s="51">
        <v>111</v>
      </c>
    </row>
    <row r="385" spans="1:20" s="8" customFormat="1" ht="47.25" thickBot="1" x14ac:dyDescent="0.4">
      <c r="A385" s="44" t="s">
        <v>770</v>
      </c>
      <c r="B385" s="45" t="s">
        <v>771</v>
      </c>
      <c r="C385" s="45" t="s">
        <v>709</v>
      </c>
      <c r="D385" s="45" t="s">
        <v>63</v>
      </c>
      <c r="E385" s="47" t="s">
        <v>29</v>
      </c>
      <c r="F385" s="47" t="s">
        <v>35</v>
      </c>
      <c r="G385" s="48">
        <v>20000</v>
      </c>
      <c r="H385" s="49">
        <v>0</v>
      </c>
      <c r="I385" s="49">
        <v>25</v>
      </c>
      <c r="J385" s="49">
        <f t="shared" si="132"/>
        <v>574</v>
      </c>
      <c r="K385" s="49">
        <f t="shared" si="133"/>
        <v>1420</v>
      </c>
      <c r="L385" s="49">
        <f t="shared" si="137"/>
        <v>240</v>
      </c>
      <c r="M385" s="49">
        <f t="shared" si="134"/>
        <v>608</v>
      </c>
      <c r="N385" s="49">
        <f t="shared" si="135"/>
        <v>1418</v>
      </c>
      <c r="O385" s="49">
        <v>0</v>
      </c>
      <c r="P385" s="49">
        <f t="shared" si="139"/>
        <v>4285</v>
      </c>
      <c r="Q385" s="49">
        <f t="shared" si="140"/>
        <v>1207</v>
      </c>
      <c r="R385" s="49">
        <f t="shared" si="136"/>
        <v>3078</v>
      </c>
      <c r="S385" s="50">
        <f t="shared" si="138"/>
        <v>18793</v>
      </c>
      <c r="T385" s="51">
        <v>111</v>
      </c>
    </row>
    <row r="386" spans="1:20" s="8" customFormat="1" ht="47.25" thickBot="1" x14ac:dyDescent="0.4">
      <c r="A386" s="44" t="s">
        <v>711</v>
      </c>
      <c r="B386" s="45" t="s">
        <v>712</v>
      </c>
      <c r="C386" s="45" t="s">
        <v>710</v>
      </c>
      <c r="D386" s="45" t="s">
        <v>101</v>
      </c>
      <c r="E386" s="47" t="s">
        <v>34</v>
      </c>
      <c r="F386" s="47" t="s">
        <v>35</v>
      </c>
      <c r="G386" s="48">
        <v>10000</v>
      </c>
      <c r="H386" s="49">
        <v>0</v>
      </c>
      <c r="I386" s="49">
        <v>25</v>
      </c>
      <c r="J386" s="49">
        <f>ROUNDUP(G386*2.87%,2)</f>
        <v>287</v>
      </c>
      <c r="K386" s="49">
        <f t="shared" si="133"/>
        <v>710</v>
      </c>
      <c r="L386" s="49">
        <f>+G386*1.2%</f>
        <v>120</v>
      </c>
      <c r="M386" s="49">
        <f>+G386*3.04%</f>
        <v>304</v>
      </c>
      <c r="N386" s="49">
        <f>+G386*7.09%</f>
        <v>709</v>
      </c>
      <c r="O386" s="49">
        <v>0</v>
      </c>
      <c r="P386" s="49">
        <f>+H386+I386+J386+K386+L386+M386+N386+O386</f>
        <v>2155</v>
      </c>
      <c r="Q386" s="49">
        <f t="shared" si="140"/>
        <v>616</v>
      </c>
      <c r="R386" s="49">
        <f>+K386+L386+N386</f>
        <v>1539</v>
      </c>
      <c r="S386" s="50">
        <f t="shared" si="138"/>
        <v>9384</v>
      </c>
      <c r="T386" s="51">
        <v>111</v>
      </c>
    </row>
    <row r="387" spans="1:20" s="8" customFormat="1" ht="70.5" thickBot="1" x14ac:dyDescent="0.4">
      <c r="A387" s="44" t="s">
        <v>803</v>
      </c>
      <c r="B387" s="45" t="s">
        <v>804</v>
      </c>
      <c r="C387" s="45" t="s">
        <v>710</v>
      </c>
      <c r="D387" s="45" t="s">
        <v>166</v>
      </c>
      <c r="E387" s="47" t="s">
        <v>29</v>
      </c>
      <c r="F387" s="47" t="s">
        <v>35</v>
      </c>
      <c r="G387" s="48">
        <v>10000</v>
      </c>
      <c r="H387" s="49">
        <v>0</v>
      </c>
      <c r="I387" s="49">
        <v>25</v>
      </c>
      <c r="J387" s="49">
        <f t="shared" si="132"/>
        <v>287</v>
      </c>
      <c r="K387" s="49">
        <f t="shared" si="133"/>
        <v>710</v>
      </c>
      <c r="L387" s="49">
        <f t="shared" si="137"/>
        <v>120</v>
      </c>
      <c r="M387" s="49">
        <f t="shared" si="134"/>
        <v>304</v>
      </c>
      <c r="N387" s="49">
        <f t="shared" si="135"/>
        <v>709</v>
      </c>
      <c r="O387" s="49">
        <v>0</v>
      </c>
      <c r="P387" s="49">
        <f t="shared" si="139"/>
        <v>2155</v>
      </c>
      <c r="Q387" s="49">
        <f t="shared" si="140"/>
        <v>616</v>
      </c>
      <c r="R387" s="49">
        <f t="shared" si="136"/>
        <v>1539</v>
      </c>
      <c r="S387" s="50">
        <f t="shared" si="138"/>
        <v>9384</v>
      </c>
      <c r="T387" s="51">
        <v>111</v>
      </c>
    </row>
    <row r="388" spans="1:20" s="8" customFormat="1" ht="47.45" customHeight="1" thickBot="1" x14ac:dyDescent="0.4">
      <c r="A388" s="44" t="s">
        <v>713</v>
      </c>
      <c r="B388" s="45" t="s">
        <v>714</v>
      </c>
      <c r="C388" s="45" t="s">
        <v>715</v>
      </c>
      <c r="D388" s="45" t="s">
        <v>841</v>
      </c>
      <c r="E388" s="47" t="s">
        <v>29</v>
      </c>
      <c r="F388" s="47" t="s">
        <v>40</v>
      </c>
      <c r="G388" s="48">
        <v>41500</v>
      </c>
      <c r="H388" s="49">
        <v>654.35</v>
      </c>
      <c r="I388" s="49">
        <v>25</v>
      </c>
      <c r="J388" s="49">
        <f t="shared" si="132"/>
        <v>1191.05</v>
      </c>
      <c r="K388" s="49">
        <f t="shared" si="133"/>
        <v>2946.5</v>
      </c>
      <c r="L388" s="49">
        <f t="shared" si="137"/>
        <v>498</v>
      </c>
      <c r="M388" s="49">
        <f t="shared" si="134"/>
        <v>1261.5999999999999</v>
      </c>
      <c r="N388" s="49">
        <f t="shared" si="135"/>
        <v>2942.3500000000004</v>
      </c>
      <c r="O388" s="49">
        <v>0</v>
      </c>
      <c r="P388" s="49">
        <f t="shared" si="139"/>
        <v>9518.85</v>
      </c>
      <c r="Q388" s="49">
        <f t="shared" si="140"/>
        <v>3132</v>
      </c>
      <c r="R388" s="49">
        <f t="shared" si="136"/>
        <v>6386.85</v>
      </c>
      <c r="S388" s="50">
        <f t="shared" si="138"/>
        <v>38368</v>
      </c>
      <c r="T388" s="51">
        <v>111</v>
      </c>
    </row>
    <row r="389" spans="1:20" s="8" customFormat="1" ht="41.45" customHeight="1" thickBot="1" x14ac:dyDescent="0.4">
      <c r="A389" s="44" t="s">
        <v>716</v>
      </c>
      <c r="B389" s="45" t="s">
        <v>717</v>
      </c>
      <c r="C389" s="45" t="s">
        <v>715</v>
      </c>
      <c r="D389" s="45" t="s">
        <v>410</v>
      </c>
      <c r="E389" s="47" t="s">
        <v>29</v>
      </c>
      <c r="F389" s="47" t="s">
        <v>98</v>
      </c>
      <c r="G389" s="48">
        <v>13200</v>
      </c>
      <c r="H389" s="49">
        <v>0</v>
      </c>
      <c r="I389" s="49">
        <v>25</v>
      </c>
      <c r="J389" s="49">
        <f t="shared" si="132"/>
        <v>378.84</v>
      </c>
      <c r="K389" s="49">
        <f t="shared" si="133"/>
        <v>937.2</v>
      </c>
      <c r="L389" s="49">
        <f t="shared" si="137"/>
        <v>158.4</v>
      </c>
      <c r="M389" s="49">
        <f t="shared" si="134"/>
        <v>401.28</v>
      </c>
      <c r="N389" s="49">
        <f t="shared" si="135"/>
        <v>935.88000000000011</v>
      </c>
      <c r="O389" s="49">
        <v>0</v>
      </c>
      <c r="P389" s="49">
        <f t="shared" si="139"/>
        <v>2836.6000000000004</v>
      </c>
      <c r="Q389" s="49">
        <f t="shared" si="140"/>
        <v>805.12</v>
      </c>
      <c r="R389" s="49">
        <f t="shared" si="136"/>
        <v>2031.4800000000002</v>
      </c>
      <c r="S389" s="50">
        <f t="shared" si="138"/>
        <v>12394.88</v>
      </c>
      <c r="T389" s="51">
        <v>111</v>
      </c>
    </row>
    <row r="390" spans="1:20" s="8" customFormat="1" ht="64.150000000000006" customHeight="1" thickBot="1" x14ac:dyDescent="0.4">
      <c r="A390" s="44" t="s">
        <v>718</v>
      </c>
      <c r="B390" s="45" t="s">
        <v>719</v>
      </c>
      <c r="C390" s="45" t="s">
        <v>720</v>
      </c>
      <c r="D390" s="45" t="s">
        <v>841</v>
      </c>
      <c r="E390" s="47" t="s">
        <v>29</v>
      </c>
      <c r="F390" s="47" t="s">
        <v>40</v>
      </c>
      <c r="G390" s="48">
        <v>41500</v>
      </c>
      <c r="H390" s="49">
        <v>654.35</v>
      </c>
      <c r="I390" s="49">
        <v>25</v>
      </c>
      <c r="J390" s="49">
        <f t="shared" si="132"/>
        <v>1191.05</v>
      </c>
      <c r="K390" s="49">
        <f t="shared" si="133"/>
        <v>2946.5</v>
      </c>
      <c r="L390" s="49">
        <f t="shared" si="137"/>
        <v>498</v>
      </c>
      <c r="M390" s="49">
        <f t="shared" si="134"/>
        <v>1261.5999999999999</v>
      </c>
      <c r="N390" s="49">
        <f t="shared" si="135"/>
        <v>2942.3500000000004</v>
      </c>
      <c r="O390" s="49">
        <v>0</v>
      </c>
      <c r="P390" s="49">
        <f t="shared" si="139"/>
        <v>9518.85</v>
      </c>
      <c r="Q390" s="49">
        <f t="shared" si="140"/>
        <v>3132</v>
      </c>
      <c r="R390" s="49">
        <f t="shared" si="136"/>
        <v>6386.85</v>
      </c>
      <c r="S390" s="50">
        <f t="shared" si="138"/>
        <v>38368</v>
      </c>
      <c r="T390" s="51">
        <v>111</v>
      </c>
    </row>
    <row r="391" spans="1:20" s="8" customFormat="1" ht="70.5" thickBot="1" x14ac:dyDescent="0.4">
      <c r="A391" s="44" t="s">
        <v>935</v>
      </c>
      <c r="B391" s="45" t="s">
        <v>934</v>
      </c>
      <c r="C391" s="45" t="s">
        <v>720</v>
      </c>
      <c r="D391" s="45" t="s">
        <v>933</v>
      </c>
      <c r="E391" s="47" t="s">
        <v>34</v>
      </c>
      <c r="F391" s="47" t="s">
        <v>35</v>
      </c>
      <c r="G391" s="48">
        <v>10000</v>
      </c>
      <c r="H391" s="49">
        <v>0</v>
      </c>
      <c r="I391" s="49">
        <v>25</v>
      </c>
      <c r="J391" s="49">
        <f>ROUNDUP(G391*2.87%,2)</f>
        <v>287</v>
      </c>
      <c r="K391" s="49">
        <f>ROUNDUP(G391*7.1%,2)</f>
        <v>710</v>
      </c>
      <c r="L391" s="49">
        <f>+G391*1.2%</f>
        <v>120</v>
      </c>
      <c r="M391" s="49">
        <f>+G391*3.04%</f>
        <v>304</v>
      </c>
      <c r="N391" s="49">
        <f>+G391*7.09%</f>
        <v>709</v>
      </c>
      <c r="O391" s="49">
        <v>0</v>
      </c>
      <c r="P391" s="49">
        <f>+H391+I391+J391+K391+L391+M391+N391+O391</f>
        <v>2155</v>
      </c>
      <c r="Q391" s="49">
        <f t="shared" si="140"/>
        <v>616</v>
      </c>
      <c r="R391" s="49">
        <f>+K391+L391+N391</f>
        <v>1539</v>
      </c>
      <c r="S391" s="50">
        <f t="shared" si="138"/>
        <v>9384</v>
      </c>
      <c r="T391" s="51">
        <v>111</v>
      </c>
    </row>
    <row r="392" spans="1:20" s="8" customFormat="1" ht="70.5" thickBot="1" x14ac:dyDescent="0.4">
      <c r="A392" s="44" t="s">
        <v>721</v>
      </c>
      <c r="B392" s="45" t="s">
        <v>722</v>
      </c>
      <c r="C392" s="45" t="s">
        <v>720</v>
      </c>
      <c r="D392" s="45" t="s">
        <v>166</v>
      </c>
      <c r="E392" s="47" t="s">
        <v>34</v>
      </c>
      <c r="F392" s="47" t="s">
        <v>35</v>
      </c>
      <c r="G392" s="48">
        <v>10000</v>
      </c>
      <c r="H392" s="49">
        <v>0</v>
      </c>
      <c r="I392" s="49">
        <v>25</v>
      </c>
      <c r="J392" s="49">
        <f t="shared" si="132"/>
        <v>287</v>
      </c>
      <c r="K392" s="49">
        <f t="shared" si="133"/>
        <v>710</v>
      </c>
      <c r="L392" s="49">
        <f t="shared" si="137"/>
        <v>120</v>
      </c>
      <c r="M392" s="49">
        <f t="shared" si="134"/>
        <v>304</v>
      </c>
      <c r="N392" s="49">
        <f t="shared" si="135"/>
        <v>709</v>
      </c>
      <c r="O392" s="49">
        <v>0</v>
      </c>
      <c r="P392" s="49">
        <f t="shared" si="139"/>
        <v>2155</v>
      </c>
      <c r="Q392" s="49">
        <f t="shared" si="140"/>
        <v>616</v>
      </c>
      <c r="R392" s="49">
        <f t="shared" si="136"/>
        <v>1539</v>
      </c>
      <c r="S392" s="50">
        <f t="shared" si="138"/>
        <v>9384</v>
      </c>
      <c r="T392" s="51">
        <v>111</v>
      </c>
    </row>
    <row r="393" spans="1:20" s="8" customFormat="1" ht="64.5" customHeight="1" thickBot="1" x14ac:dyDescent="0.4">
      <c r="A393" s="44" t="s">
        <v>723</v>
      </c>
      <c r="B393" s="45" t="s">
        <v>724</v>
      </c>
      <c r="C393" s="45" t="s">
        <v>720</v>
      </c>
      <c r="D393" s="45" t="s">
        <v>54</v>
      </c>
      <c r="E393" s="47" t="s">
        <v>34</v>
      </c>
      <c r="F393" s="47" t="s">
        <v>35</v>
      </c>
      <c r="G393" s="48">
        <v>15000</v>
      </c>
      <c r="H393" s="49">
        <v>0</v>
      </c>
      <c r="I393" s="49">
        <v>25</v>
      </c>
      <c r="J393" s="49">
        <f>ROUNDUP(G393*2.87%,2)</f>
        <v>430.5</v>
      </c>
      <c r="K393" s="49">
        <f t="shared" si="133"/>
        <v>1065</v>
      </c>
      <c r="L393" s="49">
        <f>+G393*1.2%</f>
        <v>180</v>
      </c>
      <c r="M393" s="49">
        <f>+G393*3.04%</f>
        <v>456</v>
      </c>
      <c r="N393" s="49">
        <f>+G393*7.09%</f>
        <v>1063.5</v>
      </c>
      <c r="O393" s="49">
        <v>0</v>
      </c>
      <c r="P393" s="49">
        <f>+H393+I393+J393+K393+L393+M393+N393+O393</f>
        <v>3220</v>
      </c>
      <c r="Q393" s="49">
        <f t="shared" si="140"/>
        <v>911.5</v>
      </c>
      <c r="R393" s="49">
        <f>+K393+L393+N393</f>
        <v>2308.5</v>
      </c>
      <c r="S393" s="50">
        <f t="shared" si="138"/>
        <v>14088.5</v>
      </c>
      <c r="T393" s="51">
        <v>111</v>
      </c>
    </row>
    <row r="394" spans="1:20" s="8" customFormat="1" ht="43.9" customHeight="1" thickBot="1" x14ac:dyDescent="0.4">
      <c r="A394" s="44" t="s">
        <v>725</v>
      </c>
      <c r="B394" s="45" t="s">
        <v>726</v>
      </c>
      <c r="C394" s="45" t="s">
        <v>727</v>
      </c>
      <c r="D394" s="45" t="s">
        <v>841</v>
      </c>
      <c r="E394" s="47" t="s">
        <v>29</v>
      </c>
      <c r="F394" s="47" t="s">
        <v>40</v>
      </c>
      <c r="G394" s="48">
        <v>41500</v>
      </c>
      <c r="H394" s="49">
        <v>654.35</v>
      </c>
      <c r="I394" s="49">
        <v>25</v>
      </c>
      <c r="J394" s="49">
        <f t="shared" si="132"/>
        <v>1191.05</v>
      </c>
      <c r="K394" s="49">
        <f t="shared" si="133"/>
        <v>2946.5</v>
      </c>
      <c r="L394" s="49">
        <f t="shared" si="137"/>
        <v>498</v>
      </c>
      <c r="M394" s="49">
        <f t="shared" si="134"/>
        <v>1261.5999999999999</v>
      </c>
      <c r="N394" s="49">
        <f t="shared" si="135"/>
        <v>2942.3500000000004</v>
      </c>
      <c r="O394" s="49">
        <v>0</v>
      </c>
      <c r="P394" s="49">
        <f t="shared" si="139"/>
        <v>9518.85</v>
      </c>
      <c r="Q394" s="49">
        <f t="shared" si="140"/>
        <v>3132</v>
      </c>
      <c r="R394" s="49">
        <f t="shared" si="136"/>
        <v>6386.85</v>
      </c>
      <c r="S394" s="50">
        <f t="shared" si="138"/>
        <v>38368</v>
      </c>
      <c r="T394" s="51">
        <v>111</v>
      </c>
    </row>
    <row r="395" spans="1:20" s="8" customFormat="1" ht="70.5" thickBot="1" x14ac:dyDescent="0.4">
      <c r="A395" s="44" t="s">
        <v>984</v>
      </c>
      <c r="B395" s="45" t="s">
        <v>987</v>
      </c>
      <c r="C395" s="45" t="s">
        <v>727</v>
      </c>
      <c r="D395" s="45" t="s">
        <v>933</v>
      </c>
      <c r="E395" s="47" t="s">
        <v>29</v>
      </c>
      <c r="F395" s="47" t="s">
        <v>35</v>
      </c>
      <c r="G395" s="48">
        <v>10000</v>
      </c>
      <c r="H395" s="49">
        <v>0</v>
      </c>
      <c r="I395" s="49">
        <v>25</v>
      </c>
      <c r="J395" s="49">
        <f t="shared" ref="J395" si="155">ROUNDUP(G395*2.87%,2)</f>
        <v>287</v>
      </c>
      <c r="K395" s="49">
        <f t="shared" ref="K395" si="156">ROUNDUP(G395*7.1%,2)</f>
        <v>710</v>
      </c>
      <c r="L395" s="49">
        <f t="shared" ref="L395" si="157">+G395*1.2%</f>
        <v>120</v>
      </c>
      <c r="M395" s="49">
        <f t="shared" ref="M395" si="158">+G395*3.04%</f>
        <v>304</v>
      </c>
      <c r="N395" s="49">
        <f t="shared" ref="N395" si="159">+G395*7.09%</f>
        <v>709</v>
      </c>
      <c r="O395" s="49">
        <v>0</v>
      </c>
      <c r="P395" s="49">
        <f t="shared" si="139"/>
        <v>2155</v>
      </c>
      <c r="Q395" s="49">
        <f t="shared" si="140"/>
        <v>616</v>
      </c>
      <c r="R395" s="49">
        <f t="shared" ref="R395" si="160">+K395+L395+N395</f>
        <v>1539</v>
      </c>
      <c r="S395" s="50">
        <f t="shared" si="138"/>
        <v>9384</v>
      </c>
      <c r="T395" s="51">
        <v>111</v>
      </c>
    </row>
    <row r="396" spans="1:20" s="8" customFormat="1" ht="70.5" thickBot="1" x14ac:dyDescent="0.4">
      <c r="A396" s="44" t="s">
        <v>728</v>
      </c>
      <c r="B396" s="45" t="s">
        <v>729</v>
      </c>
      <c r="C396" s="45" t="s">
        <v>727</v>
      </c>
      <c r="D396" s="45" t="s">
        <v>166</v>
      </c>
      <c r="E396" s="47" t="s">
        <v>29</v>
      </c>
      <c r="F396" s="47" t="s">
        <v>35</v>
      </c>
      <c r="G396" s="48">
        <v>10000</v>
      </c>
      <c r="H396" s="49">
        <v>0</v>
      </c>
      <c r="I396" s="49">
        <v>25</v>
      </c>
      <c r="J396" s="49">
        <f t="shared" si="132"/>
        <v>287</v>
      </c>
      <c r="K396" s="49">
        <f t="shared" si="133"/>
        <v>710</v>
      </c>
      <c r="L396" s="49">
        <f t="shared" si="137"/>
        <v>120</v>
      </c>
      <c r="M396" s="49">
        <f t="shared" si="134"/>
        <v>304</v>
      </c>
      <c r="N396" s="49">
        <f t="shared" si="135"/>
        <v>709</v>
      </c>
      <c r="O396" s="49">
        <v>0</v>
      </c>
      <c r="P396" s="49">
        <f t="shared" ref="P396:P414" si="161">+H396+I396+J396+K396+L396+M396+N396+O396</f>
        <v>2155</v>
      </c>
      <c r="Q396" s="49">
        <f t="shared" si="140"/>
        <v>616</v>
      </c>
      <c r="R396" s="49">
        <f t="shared" si="136"/>
        <v>1539</v>
      </c>
      <c r="S396" s="50">
        <f t="shared" si="138"/>
        <v>9384</v>
      </c>
      <c r="T396" s="51">
        <v>111</v>
      </c>
    </row>
    <row r="397" spans="1:20" s="8" customFormat="1" ht="47.25" thickBot="1" x14ac:dyDescent="0.4">
      <c r="A397" s="44" t="s">
        <v>730</v>
      </c>
      <c r="B397" s="45" t="s">
        <v>731</v>
      </c>
      <c r="C397" s="45" t="s">
        <v>727</v>
      </c>
      <c r="D397" s="45" t="s">
        <v>54</v>
      </c>
      <c r="E397" s="47" t="s">
        <v>34</v>
      </c>
      <c r="F397" s="47" t="s">
        <v>35</v>
      </c>
      <c r="G397" s="48">
        <v>10000</v>
      </c>
      <c r="H397" s="49">
        <v>0</v>
      </c>
      <c r="I397" s="49">
        <v>25</v>
      </c>
      <c r="J397" s="49">
        <f t="shared" si="132"/>
        <v>287</v>
      </c>
      <c r="K397" s="49">
        <f t="shared" si="133"/>
        <v>710</v>
      </c>
      <c r="L397" s="49">
        <f t="shared" si="137"/>
        <v>120</v>
      </c>
      <c r="M397" s="49">
        <f t="shared" si="134"/>
        <v>304</v>
      </c>
      <c r="N397" s="49">
        <f t="shared" si="135"/>
        <v>709</v>
      </c>
      <c r="O397" s="49">
        <v>0</v>
      </c>
      <c r="P397" s="49">
        <f t="shared" si="161"/>
        <v>2155</v>
      </c>
      <c r="Q397" s="49">
        <f>ROUNDUP(H397+I397+J397+M397+O397,2)</f>
        <v>616</v>
      </c>
      <c r="R397" s="49">
        <f t="shared" si="136"/>
        <v>1539</v>
      </c>
      <c r="S397" s="50">
        <f t="shared" si="138"/>
        <v>9384</v>
      </c>
      <c r="T397" s="51">
        <v>111</v>
      </c>
    </row>
    <row r="398" spans="1:20" s="8" customFormat="1" ht="51" customHeight="1" thickBot="1" x14ac:dyDescent="0.4">
      <c r="A398" s="44" t="s">
        <v>815</v>
      </c>
      <c r="B398" s="45" t="s">
        <v>814</v>
      </c>
      <c r="C398" s="45" t="s">
        <v>732</v>
      </c>
      <c r="D398" s="45" t="s">
        <v>841</v>
      </c>
      <c r="E398" s="47" t="s">
        <v>29</v>
      </c>
      <c r="F398" s="47" t="s">
        <v>40</v>
      </c>
      <c r="G398" s="48">
        <v>33345.74</v>
      </c>
      <c r="H398" s="49">
        <v>0</v>
      </c>
      <c r="I398" s="49">
        <v>25</v>
      </c>
      <c r="J398" s="49">
        <v>957.02</v>
      </c>
      <c r="K398" s="49">
        <f t="shared" si="133"/>
        <v>2367.5500000000002</v>
      </c>
      <c r="L398" s="49">
        <f>+G398*1.2%</f>
        <v>400.14887999999996</v>
      </c>
      <c r="M398" s="49">
        <f>+G398*3.04%</f>
        <v>1013.7104959999999</v>
      </c>
      <c r="N398" s="49">
        <f>+G398*7.09%</f>
        <v>2364.2129660000001</v>
      </c>
      <c r="O398" s="49">
        <v>0</v>
      </c>
      <c r="P398" s="49">
        <f t="shared" si="161"/>
        <v>7127.6423420000001</v>
      </c>
      <c r="Q398" s="49">
        <v>1995.73</v>
      </c>
      <c r="R398" s="49">
        <f>+K398+L398+N398</f>
        <v>5131.911846</v>
      </c>
      <c r="S398" s="50">
        <f t="shared" si="138"/>
        <v>31350.01</v>
      </c>
      <c r="T398" s="51">
        <v>111</v>
      </c>
    </row>
    <row r="399" spans="1:20" s="8" customFormat="1" ht="47.25" thickBot="1" x14ac:dyDescent="0.4">
      <c r="A399" s="44" t="s">
        <v>733</v>
      </c>
      <c r="B399" s="45" t="s">
        <v>734</v>
      </c>
      <c r="C399" s="45" t="s">
        <v>732</v>
      </c>
      <c r="D399" s="45" t="s">
        <v>117</v>
      </c>
      <c r="E399" s="47" t="s">
        <v>29</v>
      </c>
      <c r="F399" s="47" t="s">
        <v>35</v>
      </c>
      <c r="G399" s="48">
        <v>13500</v>
      </c>
      <c r="H399" s="49">
        <v>0</v>
      </c>
      <c r="I399" s="49">
        <v>25</v>
      </c>
      <c r="J399" s="49">
        <f t="shared" si="132"/>
        <v>387.45</v>
      </c>
      <c r="K399" s="49">
        <f t="shared" si="133"/>
        <v>958.5</v>
      </c>
      <c r="L399" s="49">
        <f t="shared" si="137"/>
        <v>162</v>
      </c>
      <c r="M399" s="49">
        <f t="shared" si="134"/>
        <v>410.4</v>
      </c>
      <c r="N399" s="49">
        <f t="shared" si="135"/>
        <v>957.15000000000009</v>
      </c>
      <c r="O399" s="49">
        <v>0</v>
      </c>
      <c r="P399" s="49">
        <f t="shared" si="161"/>
        <v>2900.5</v>
      </c>
      <c r="Q399" s="49">
        <f>ROUNDUP(H399+I399+J399+M399+O399,2)</f>
        <v>822.85</v>
      </c>
      <c r="R399" s="49">
        <f t="shared" si="136"/>
        <v>2077.65</v>
      </c>
      <c r="S399" s="50">
        <f t="shared" si="138"/>
        <v>12677.15</v>
      </c>
      <c r="T399" s="51">
        <v>111</v>
      </c>
    </row>
    <row r="400" spans="1:20" s="8" customFormat="1" ht="45" customHeight="1" thickBot="1" x14ac:dyDescent="0.4">
      <c r="A400" s="44" t="s">
        <v>735</v>
      </c>
      <c r="B400" s="45" t="s">
        <v>736</v>
      </c>
      <c r="C400" s="45" t="s">
        <v>732</v>
      </c>
      <c r="D400" s="45" t="s">
        <v>410</v>
      </c>
      <c r="E400" s="47" t="s">
        <v>29</v>
      </c>
      <c r="F400" s="47" t="s">
        <v>98</v>
      </c>
      <c r="G400" s="48">
        <v>45000</v>
      </c>
      <c r="H400" s="49">
        <v>1148.33</v>
      </c>
      <c r="I400" s="49">
        <v>25</v>
      </c>
      <c r="J400" s="49">
        <f t="shared" si="132"/>
        <v>1291.5</v>
      </c>
      <c r="K400" s="49">
        <f t="shared" si="133"/>
        <v>3195</v>
      </c>
      <c r="L400" s="49">
        <f t="shared" si="137"/>
        <v>540</v>
      </c>
      <c r="M400" s="49">
        <f t="shared" si="134"/>
        <v>1368</v>
      </c>
      <c r="N400" s="49">
        <f t="shared" si="135"/>
        <v>3190.5</v>
      </c>
      <c r="O400" s="49">
        <v>0</v>
      </c>
      <c r="P400" s="49">
        <f t="shared" si="161"/>
        <v>10758.33</v>
      </c>
      <c r="Q400" s="49">
        <f t="shared" ref="Q400:Q409" si="162">ROUNDUP(H400+I400+J400+M400+O400,2)</f>
        <v>3832.83</v>
      </c>
      <c r="R400" s="49">
        <f t="shared" si="136"/>
        <v>6925.5</v>
      </c>
      <c r="S400" s="50">
        <f t="shared" si="138"/>
        <v>41167.17</v>
      </c>
      <c r="T400" s="51">
        <v>111</v>
      </c>
    </row>
    <row r="401" spans="1:20" s="8" customFormat="1" ht="59.25" customHeight="1" thickBot="1" x14ac:dyDescent="0.4">
      <c r="A401" s="44" t="s">
        <v>737</v>
      </c>
      <c r="B401" s="45" t="s">
        <v>738</v>
      </c>
      <c r="C401" s="45" t="s">
        <v>732</v>
      </c>
      <c r="D401" s="45" t="s">
        <v>290</v>
      </c>
      <c r="E401" s="47" t="s">
        <v>34</v>
      </c>
      <c r="F401" s="47" t="s">
        <v>35</v>
      </c>
      <c r="G401" s="48">
        <v>10000</v>
      </c>
      <c r="H401" s="49">
        <v>0</v>
      </c>
      <c r="I401" s="49">
        <v>25</v>
      </c>
      <c r="J401" s="49">
        <f t="shared" si="132"/>
        <v>287</v>
      </c>
      <c r="K401" s="49">
        <f t="shared" si="133"/>
        <v>710</v>
      </c>
      <c r="L401" s="49">
        <f t="shared" si="137"/>
        <v>120</v>
      </c>
      <c r="M401" s="49">
        <f t="shared" si="134"/>
        <v>304</v>
      </c>
      <c r="N401" s="49">
        <f t="shared" si="135"/>
        <v>709</v>
      </c>
      <c r="O401" s="49">
        <v>0</v>
      </c>
      <c r="P401" s="49">
        <f t="shared" si="161"/>
        <v>2155</v>
      </c>
      <c r="Q401" s="49">
        <f t="shared" si="162"/>
        <v>616</v>
      </c>
      <c r="R401" s="49">
        <f t="shared" si="136"/>
        <v>1539</v>
      </c>
      <c r="S401" s="50">
        <f t="shared" si="138"/>
        <v>9384</v>
      </c>
      <c r="T401" s="51">
        <v>111</v>
      </c>
    </row>
    <row r="402" spans="1:20" s="8" customFormat="1" ht="47.45" customHeight="1" thickBot="1" x14ac:dyDescent="0.4">
      <c r="A402" s="44" t="s">
        <v>739</v>
      </c>
      <c r="B402" s="45" t="s">
        <v>740</v>
      </c>
      <c r="C402" s="45" t="s">
        <v>732</v>
      </c>
      <c r="D402" s="45" t="s">
        <v>54</v>
      </c>
      <c r="E402" s="47" t="s">
        <v>34</v>
      </c>
      <c r="F402" s="47" t="s">
        <v>35</v>
      </c>
      <c r="G402" s="48">
        <v>11000</v>
      </c>
      <c r="H402" s="49">
        <v>0</v>
      </c>
      <c r="I402" s="49">
        <v>25</v>
      </c>
      <c r="J402" s="49">
        <f t="shared" si="132"/>
        <v>315.7</v>
      </c>
      <c r="K402" s="49">
        <f t="shared" si="133"/>
        <v>781</v>
      </c>
      <c r="L402" s="49">
        <f t="shared" si="137"/>
        <v>132</v>
      </c>
      <c r="M402" s="49">
        <f t="shared" si="134"/>
        <v>334.4</v>
      </c>
      <c r="N402" s="49">
        <f t="shared" si="135"/>
        <v>779.90000000000009</v>
      </c>
      <c r="O402" s="49">
        <v>0</v>
      </c>
      <c r="P402" s="49">
        <f t="shared" si="161"/>
        <v>2368</v>
      </c>
      <c r="Q402" s="49">
        <f t="shared" si="162"/>
        <v>675.1</v>
      </c>
      <c r="R402" s="49">
        <f t="shared" si="136"/>
        <v>1692.9</v>
      </c>
      <c r="S402" s="50">
        <f t="shared" si="138"/>
        <v>10324.9</v>
      </c>
      <c r="T402" s="51">
        <v>111</v>
      </c>
    </row>
    <row r="403" spans="1:20" s="8" customFormat="1" ht="62.25" customHeight="1" thickBot="1" x14ac:dyDescent="0.4">
      <c r="A403" s="44" t="s">
        <v>741</v>
      </c>
      <c r="B403" s="45" t="s">
        <v>742</v>
      </c>
      <c r="C403" s="45" t="s">
        <v>732</v>
      </c>
      <c r="D403" s="45" t="s">
        <v>54</v>
      </c>
      <c r="E403" s="47" t="s">
        <v>34</v>
      </c>
      <c r="F403" s="47" t="s">
        <v>35</v>
      </c>
      <c r="G403" s="48">
        <v>10000</v>
      </c>
      <c r="H403" s="49">
        <v>0</v>
      </c>
      <c r="I403" s="49">
        <v>25</v>
      </c>
      <c r="J403" s="49">
        <f t="shared" si="132"/>
        <v>287</v>
      </c>
      <c r="K403" s="49">
        <f t="shared" si="133"/>
        <v>710</v>
      </c>
      <c r="L403" s="49">
        <f t="shared" si="137"/>
        <v>120</v>
      </c>
      <c r="M403" s="49">
        <f t="shared" si="134"/>
        <v>304</v>
      </c>
      <c r="N403" s="49">
        <f t="shared" si="135"/>
        <v>709</v>
      </c>
      <c r="O403" s="49">
        <v>0</v>
      </c>
      <c r="P403" s="49">
        <f t="shared" si="161"/>
        <v>2155</v>
      </c>
      <c r="Q403" s="49">
        <f t="shared" si="162"/>
        <v>616</v>
      </c>
      <c r="R403" s="49">
        <f t="shared" si="136"/>
        <v>1539</v>
      </c>
      <c r="S403" s="50">
        <f t="shared" si="138"/>
        <v>9384</v>
      </c>
      <c r="T403" s="51">
        <v>111</v>
      </c>
    </row>
    <row r="404" spans="1:20" s="8" customFormat="1" ht="54.75" customHeight="1" thickBot="1" x14ac:dyDescent="0.4">
      <c r="A404" s="44" t="s">
        <v>743</v>
      </c>
      <c r="B404" s="45" t="s">
        <v>744</v>
      </c>
      <c r="C404" s="45" t="s">
        <v>732</v>
      </c>
      <c r="D404" s="45" t="s">
        <v>54</v>
      </c>
      <c r="E404" s="47" t="s">
        <v>34</v>
      </c>
      <c r="F404" s="47" t="s">
        <v>35</v>
      </c>
      <c r="G404" s="48">
        <v>10000</v>
      </c>
      <c r="H404" s="49">
        <v>0</v>
      </c>
      <c r="I404" s="49">
        <v>25</v>
      </c>
      <c r="J404" s="49">
        <f t="shared" si="132"/>
        <v>287</v>
      </c>
      <c r="K404" s="49">
        <f t="shared" si="133"/>
        <v>710</v>
      </c>
      <c r="L404" s="49">
        <f t="shared" si="137"/>
        <v>120</v>
      </c>
      <c r="M404" s="49">
        <f t="shared" si="134"/>
        <v>304</v>
      </c>
      <c r="N404" s="49">
        <f t="shared" si="135"/>
        <v>709</v>
      </c>
      <c r="O404" s="49">
        <v>0</v>
      </c>
      <c r="P404" s="49">
        <f t="shared" si="161"/>
        <v>2155</v>
      </c>
      <c r="Q404" s="49">
        <f t="shared" si="162"/>
        <v>616</v>
      </c>
      <c r="R404" s="49">
        <f t="shared" si="136"/>
        <v>1539</v>
      </c>
      <c r="S404" s="50">
        <f t="shared" si="138"/>
        <v>9384</v>
      </c>
      <c r="T404" s="51">
        <v>111</v>
      </c>
    </row>
    <row r="405" spans="1:20" s="8" customFormat="1" ht="70.5" thickBot="1" x14ac:dyDescent="0.4">
      <c r="A405" s="44" t="s">
        <v>745</v>
      </c>
      <c r="B405" s="45" t="s">
        <v>746</v>
      </c>
      <c r="C405" s="45" t="s">
        <v>732</v>
      </c>
      <c r="D405" s="45" t="s">
        <v>166</v>
      </c>
      <c r="E405" s="47" t="s">
        <v>34</v>
      </c>
      <c r="F405" s="47" t="s">
        <v>44</v>
      </c>
      <c r="G405" s="48">
        <v>10000</v>
      </c>
      <c r="H405" s="49">
        <v>0</v>
      </c>
      <c r="I405" s="49">
        <v>25</v>
      </c>
      <c r="J405" s="49">
        <f t="shared" si="132"/>
        <v>287</v>
      </c>
      <c r="K405" s="49">
        <f t="shared" si="133"/>
        <v>710</v>
      </c>
      <c r="L405" s="49">
        <f t="shared" si="137"/>
        <v>120</v>
      </c>
      <c r="M405" s="49">
        <f t="shared" si="134"/>
        <v>304</v>
      </c>
      <c r="N405" s="49">
        <f t="shared" si="135"/>
        <v>709</v>
      </c>
      <c r="O405" s="49">
        <v>0</v>
      </c>
      <c r="P405" s="49">
        <f t="shared" si="161"/>
        <v>2155</v>
      </c>
      <c r="Q405" s="49">
        <f t="shared" si="162"/>
        <v>616</v>
      </c>
      <c r="R405" s="49">
        <f t="shared" si="136"/>
        <v>1539</v>
      </c>
      <c r="S405" s="50">
        <f t="shared" si="138"/>
        <v>9384</v>
      </c>
      <c r="T405" s="51">
        <v>111</v>
      </c>
    </row>
    <row r="406" spans="1:20" s="8" customFormat="1" ht="70.5" thickBot="1" x14ac:dyDescent="0.4">
      <c r="A406" s="44" t="s">
        <v>747</v>
      </c>
      <c r="B406" s="45" t="s">
        <v>748</v>
      </c>
      <c r="C406" s="45" t="s">
        <v>732</v>
      </c>
      <c r="D406" s="45" t="s">
        <v>166</v>
      </c>
      <c r="E406" s="47" t="s">
        <v>29</v>
      </c>
      <c r="F406" s="47" t="s">
        <v>35</v>
      </c>
      <c r="G406" s="48">
        <v>10000</v>
      </c>
      <c r="H406" s="49">
        <v>0</v>
      </c>
      <c r="I406" s="49">
        <v>25</v>
      </c>
      <c r="J406" s="49">
        <f>ROUNDUP(G406*2.87%,2)</f>
        <v>287</v>
      </c>
      <c r="K406" s="49">
        <f t="shared" si="133"/>
        <v>710</v>
      </c>
      <c r="L406" s="49">
        <f t="shared" si="137"/>
        <v>120</v>
      </c>
      <c r="M406" s="49">
        <f t="shared" si="134"/>
        <v>304</v>
      </c>
      <c r="N406" s="49">
        <f t="shared" si="135"/>
        <v>709</v>
      </c>
      <c r="O406" s="49">
        <v>0</v>
      </c>
      <c r="P406" s="49">
        <f t="shared" si="161"/>
        <v>2155</v>
      </c>
      <c r="Q406" s="49">
        <f t="shared" si="162"/>
        <v>616</v>
      </c>
      <c r="R406" s="49">
        <f t="shared" si="136"/>
        <v>1539</v>
      </c>
      <c r="S406" s="50">
        <f t="shared" si="138"/>
        <v>9384</v>
      </c>
      <c r="T406" s="51">
        <v>111</v>
      </c>
    </row>
    <row r="407" spans="1:20" s="8" customFormat="1" ht="57" customHeight="1" thickBot="1" x14ac:dyDescent="0.4">
      <c r="A407" s="44" t="s">
        <v>847</v>
      </c>
      <c r="B407" s="45" t="s">
        <v>848</v>
      </c>
      <c r="C407" s="45" t="s">
        <v>732</v>
      </c>
      <c r="D407" s="45" t="s">
        <v>166</v>
      </c>
      <c r="E407" s="47" t="s">
        <v>34</v>
      </c>
      <c r="F407" s="47" t="s">
        <v>44</v>
      </c>
      <c r="G407" s="48">
        <v>10000</v>
      </c>
      <c r="H407" s="49">
        <v>0</v>
      </c>
      <c r="I407" s="49">
        <v>25</v>
      </c>
      <c r="J407" s="49">
        <f>ROUNDUP(G407*2.87%,2)</f>
        <v>287</v>
      </c>
      <c r="K407" s="49">
        <f t="shared" si="133"/>
        <v>710</v>
      </c>
      <c r="L407" s="49">
        <f>+G407*1.2%</f>
        <v>120</v>
      </c>
      <c r="M407" s="49">
        <f>+G407*3.04%</f>
        <v>304</v>
      </c>
      <c r="N407" s="49">
        <f>+G407*7.09%</f>
        <v>709</v>
      </c>
      <c r="O407" s="49">
        <v>0</v>
      </c>
      <c r="P407" s="49">
        <f>+H407+I407+J407+K407+L407+M407+N407+O407</f>
        <v>2155</v>
      </c>
      <c r="Q407" s="49">
        <f t="shared" si="162"/>
        <v>616</v>
      </c>
      <c r="R407" s="49">
        <f>+K407+L407+N407</f>
        <v>1539</v>
      </c>
      <c r="S407" s="50">
        <f t="shared" si="138"/>
        <v>9384</v>
      </c>
      <c r="T407" s="51">
        <v>111</v>
      </c>
    </row>
    <row r="408" spans="1:20" s="8" customFormat="1" ht="57" customHeight="1" thickBot="1" x14ac:dyDescent="0.4">
      <c r="A408" s="44" t="s">
        <v>749</v>
      </c>
      <c r="B408" s="45" t="s">
        <v>962</v>
      </c>
      <c r="C408" s="45" t="s">
        <v>750</v>
      </c>
      <c r="D408" s="45" t="s">
        <v>841</v>
      </c>
      <c r="E408" s="47" t="s">
        <v>29</v>
      </c>
      <c r="F408" s="47" t="s">
        <v>40</v>
      </c>
      <c r="G408" s="48">
        <v>41500</v>
      </c>
      <c r="H408" s="49">
        <v>654.35</v>
      </c>
      <c r="I408" s="49">
        <v>25</v>
      </c>
      <c r="J408" s="49">
        <f>ROUNDUP(G408*2.87%,2)</f>
        <v>1191.05</v>
      </c>
      <c r="K408" s="49">
        <f t="shared" si="133"/>
        <v>2946.5</v>
      </c>
      <c r="L408" s="49">
        <f t="shared" si="137"/>
        <v>498</v>
      </c>
      <c r="M408" s="49">
        <f t="shared" si="134"/>
        <v>1261.5999999999999</v>
      </c>
      <c r="N408" s="49">
        <f t="shared" si="135"/>
        <v>2942.3500000000004</v>
      </c>
      <c r="O408" s="49">
        <v>0</v>
      </c>
      <c r="P408" s="49">
        <f t="shared" si="161"/>
        <v>9518.85</v>
      </c>
      <c r="Q408" s="49">
        <f t="shared" si="162"/>
        <v>3132</v>
      </c>
      <c r="R408" s="49">
        <f t="shared" si="136"/>
        <v>6386.85</v>
      </c>
      <c r="S408" s="50">
        <f t="shared" si="138"/>
        <v>38368</v>
      </c>
      <c r="T408" s="51">
        <v>111</v>
      </c>
    </row>
    <row r="409" spans="1:20" s="8" customFormat="1" ht="41.25" customHeight="1" thickBot="1" x14ac:dyDescent="0.4">
      <c r="A409" s="44" t="s">
        <v>751</v>
      </c>
      <c r="B409" s="45" t="s">
        <v>752</v>
      </c>
      <c r="C409" s="45" t="s">
        <v>750</v>
      </c>
      <c r="D409" s="45" t="s">
        <v>117</v>
      </c>
      <c r="E409" s="47" t="s">
        <v>29</v>
      </c>
      <c r="F409" s="47" t="s">
        <v>35</v>
      </c>
      <c r="G409" s="48">
        <v>10000</v>
      </c>
      <c r="H409" s="49">
        <v>0</v>
      </c>
      <c r="I409" s="49">
        <v>25</v>
      </c>
      <c r="J409" s="49">
        <f>ROUNDUP(G409*2.87%,2)</f>
        <v>287</v>
      </c>
      <c r="K409" s="49">
        <f t="shared" ref="K409:K413" si="163">ROUNDUP(G409*7.1%,2)</f>
        <v>710</v>
      </c>
      <c r="L409" s="49">
        <f t="shared" si="137"/>
        <v>120</v>
      </c>
      <c r="M409" s="49">
        <f t="shared" si="134"/>
        <v>304</v>
      </c>
      <c r="N409" s="49">
        <f t="shared" si="135"/>
        <v>709</v>
      </c>
      <c r="O409" s="49">
        <v>0</v>
      </c>
      <c r="P409" s="49">
        <f t="shared" si="161"/>
        <v>2155</v>
      </c>
      <c r="Q409" s="49">
        <f t="shared" si="162"/>
        <v>616</v>
      </c>
      <c r="R409" s="49">
        <f t="shared" si="136"/>
        <v>1539</v>
      </c>
      <c r="S409" s="50">
        <f t="shared" si="138"/>
        <v>9384</v>
      </c>
      <c r="T409" s="51">
        <v>111</v>
      </c>
    </row>
    <row r="410" spans="1:20" s="8" customFormat="1" ht="56.25" customHeight="1" thickBot="1" x14ac:dyDescent="0.4">
      <c r="A410" s="44" t="s">
        <v>913</v>
      </c>
      <c r="B410" s="45" t="s">
        <v>914</v>
      </c>
      <c r="C410" s="45" t="s">
        <v>750</v>
      </c>
      <c r="D410" s="45" t="s">
        <v>361</v>
      </c>
      <c r="E410" s="47" t="s">
        <v>29</v>
      </c>
      <c r="F410" s="47" t="s">
        <v>35</v>
      </c>
      <c r="G410" s="48">
        <v>12000</v>
      </c>
      <c r="H410" s="49">
        <v>0</v>
      </c>
      <c r="I410" s="49">
        <v>25</v>
      </c>
      <c r="J410" s="49">
        <f t="shared" ref="J410:J415" si="164">ROUNDUP(G410*2.87%,2)</f>
        <v>344.4</v>
      </c>
      <c r="K410" s="49">
        <f>ROUNDUP(G410*7.1%,2)</f>
        <v>852</v>
      </c>
      <c r="L410" s="49">
        <f>+G410*1.2%</f>
        <v>144</v>
      </c>
      <c r="M410" s="49">
        <f>+G410*3.04%</f>
        <v>364.8</v>
      </c>
      <c r="N410" s="49">
        <f t="shared" ref="N410:N415" si="165">ROUNDUP(G410*7.09%,2)</f>
        <v>850.8</v>
      </c>
      <c r="O410" s="49">
        <v>0</v>
      </c>
      <c r="P410" s="49">
        <f>+H410+I410+J410+K410+L410+M410+N410+O410</f>
        <v>2581</v>
      </c>
      <c r="Q410" s="49">
        <f t="shared" ref="Q410:Q415" si="166">ROUNDUP(H410+I410+J410+M410+O410,2)</f>
        <v>734.2</v>
      </c>
      <c r="R410" s="49">
        <f t="shared" ref="R410:R415" si="167">+K410+L410+N410</f>
        <v>1846.8</v>
      </c>
      <c r="S410" s="50">
        <f t="shared" si="138"/>
        <v>11265.8</v>
      </c>
      <c r="T410" s="51">
        <v>111</v>
      </c>
    </row>
    <row r="411" spans="1:20" s="8" customFormat="1" ht="47.25" thickBot="1" x14ac:dyDescent="0.4">
      <c r="A411" s="44" t="s">
        <v>753</v>
      </c>
      <c r="B411" s="45" t="s">
        <v>754</v>
      </c>
      <c r="C411" s="45" t="s">
        <v>750</v>
      </c>
      <c r="D411" s="45" t="s">
        <v>117</v>
      </c>
      <c r="E411" s="47" t="s">
        <v>29</v>
      </c>
      <c r="F411" s="47" t="s">
        <v>35</v>
      </c>
      <c r="G411" s="48">
        <v>10000</v>
      </c>
      <c r="H411" s="49">
        <v>0</v>
      </c>
      <c r="I411" s="49">
        <v>25</v>
      </c>
      <c r="J411" s="49">
        <f t="shared" si="164"/>
        <v>287</v>
      </c>
      <c r="K411" s="49">
        <f t="shared" si="163"/>
        <v>710</v>
      </c>
      <c r="L411" s="49">
        <f t="shared" si="137"/>
        <v>120</v>
      </c>
      <c r="M411" s="49">
        <f t="shared" si="134"/>
        <v>304</v>
      </c>
      <c r="N411" s="49">
        <f t="shared" si="165"/>
        <v>709</v>
      </c>
      <c r="O411" s="49">
        <v>0</v>
      </c>
      <c r="P411" s="49">
        <f t="shared" si="161"/>
        <v>2155</v>
      </c>
      <c r="Q411" s="49">
        <f t="shared" si="166"/>
        <v>616</v>
      </c>
      <c r="R411" s="49">
        <f t="shared" si="167"/>
        <v>1539</v>
      </c>
      <c r="S411" s="50">
        <f t="shared" si="138"/>
        <v>9384</v>
      </c>
      <c r="T411" s="51">
        <v>111</v>
      </c>
    </row>
    <row r="412" spans="1:20" s="8" customFormat="1" ht="41.45" customHeight="1" thickBot="1" x14ac:dyDescent="0.4">
      <c r="A412" s="44" t="s">
        <v>791</v>
      </c>
      <c r="B412" s="45" t="s">
        <v>792</v>
      </c>
      <c r="C412" s="45" t="s">
        <v>750</v>
      </c>
      <c r="D412" s="45" t="s">
        <v>54</v>
      </c>
      <c r="E412" s="47" t="s">
        <v>34</v>
      </c>
      <c r="F412" s="47" t="s">
        <v>35</v>
      </c>
      <c r="G412" s="48">
        <v>12000</v>
      </c>
      <c r="H412" s="49">
        <v>0</v>
      </c>
      <c r="I412" s="49">
        <v>25</v>
      </c>
      <c r="J412" s="49">
        <f t="shared" si="164"/>
        <v>344.4</v>
      </c>
      <c r="K412" s="49">
        <f t="shared" si="163"/>
        <v>852</v>
      </c>
      <c r="L412" s="49">
        <f>+G412*1.2%</f>
        <v>144</v>
      </c>
      <c r="M412" s="49">
        <f>+G412*3.04%</f>
        <v>364.8</v>
      </c>
      <c r="N412" s="49">
        <f t="shared" si="165"/>
        <v>850.8</v>
      </c>
      <c r="O412" s="49">
        <v>0</v>
      </c>
      <c r="P412" s="49">
        <f>+H412+I412+J412+K412+L412+M412+N412+O412</f>
        <v>2581</v>
      </c>
      <c r="Q412" s="49">
        <f t="shared" si="166"/>
        <v>734.2</v>
      </c>
      <c r="R412" s="49">
        <f t="shared" si="167"/>
        <v>1846.8</v>
      </c>
      <c r="S412" s="50">
        <f t="shared" si="138"/>
        <v>11265.8</v>
      </c>
      <c r="T412" s="51">
        <v>111</v>
      </c>
    </row>
    <row r="413" spans="1:20" s="8" customFormat="1" ht="47.25" thickBot="1" x14ac:dyDescent="0.4">
      <c r="A413" s="44" t="s">
        <v>803</v>
      </c>
      <c r="B413" s="45" t="s">
        <v>805</v>
      </c>
      <c r="C413" s="45" t="s">
        <v>750</v>
      </c>
      <c r="D413" s="45" t="s">
        <v>117</v>
      </c>
      <c r="E413" s="47" t="s">
        <v>29</v>
      </c>
      <c r="F413" s="47" t="s">
        <v>35</v>
      </c>
      <c r="G413" s="48">
        <v>12000</v>
      </c>
      <c r="H413" s="49">
        <v>0</v>
      </c>
      <c r="I413" s="49">
        <v>25</v>
      </c>
      <c r="J413" s="49">
        <f t="shared" si="164"/>
        <v>344.4</v>
      </c>
      <c r="K413" s="49">
        <f t="shared" si="163"/>
        <v>852</v>
      </c>
      <c r="L413" s="49">
        <f t="shared" si="137"/>
        <v>144</v>
      </c>
      <c r="M413" s="49">
        <f t="shared" si="134"/>
        <v>364.8</v>
      </c>
      <c r="N413" s="49">
        <f t="shared" si="165"/>
        <v>850.8</v>
      </c>
      <c r="O413" s="49">
        <v>0</v>
      </c>
      <c r="P413" s="49">
        <f t="shared" si="161"/>
        <v>2581</v>
      </c>
      <c r="Q413" s="49">
        <f t="shared" si="166"/>
        <v>734.2</v>
      </c>
      <c r="R413" s="49">
        <f t="shared" si="167"/>
        <v>1846.8</v>
      </c>
      <c r="S413" s="50">
        <f t="shared" si="138"/>
        <v>11265.8</v>
      </c>
      <c r="T413" s="51">
        <v>111</v>
      </c>
    </row>
    <row r="414" spans="1:20" s="8" customFormat="1" ht="47.25" thickBot="1" x14ac:dyDescent="0.4">
      <c r="A414" s="44" t="s">
        <v>910</v>
      </c>
      <c r="B414" s="45" t="s">
        <v>911</v>
      </c>
      <c r="C414" s="45" t="s">
        <v>750</v>
      </c>
      <c r="D414" s="45" t="s">
        <v>912</v>
      </c>
      <c r="E414" s="47" t="s">
        <v>34</v>
      </c>
      <c r="F414" s="47" t="s">
        <v>35</v>
      </c>
      <c r="G414" s="48">
        <v>12000</v>
      </c>
      <c r="H414" s="49">
        <v>0</v>
      </c>
      <c r="I414" s="49">
        <v>25</v>
      </c>
      <c r="J414" s="49">
        <f t="shared" si="164"/>
        <v>344.4</v>
      </c>
      <c r="K414" s="49">
        <f>ROUNDUP(G414*7.1%,2)</f>
        <v>852</v>
      </c>
      <c r="L414" s="49">
        <f>+G414*1.2%</f>
        <v>144</v>
      </c>
      <c r="M414" s="49">
        <f>+G414*3.04%</f>
        <v>364.8</v>
      </c>
      <c r="N414" s="49">
        <f t="shared" si="165"/>
        <v>850.8</v>
      </c>
      <c r="O414" s="49">
        <v>0</v>
      </c>
      <c r="P414" s="49">
        <f t="shared" si="161"/>
        <v>2581</v>
      </c>
      <c r="Q414" s="49">
        <f t="shared" si="166"/>
        <v>734.2</v>
      </c>
      <c r="R414" s="49">
        <f t="shared" si="167"/>
        <v>1846.8</v>
      </c>
      <c r="S414" s="50">
        <f t="shared" si="138"/>
        <v>11265.8</v>
      </c>
      <c r="T414" s="51">
        <v>111</v>
      </c>
    </row>
    <row r="415" spans="1:20" s="8" customFormat="1" ht="43.9" customHeight="1" thickBot="1" x14ac:dyDescent="0.4">
      <c r="A415" s="44" t="s">
        <v>829</v>
      </c>
      <c r="B415" s="45" t="s">
        <v>986</v>
      </c>
      <c r="C415" s="45" t="s">
        <v>750</v>
      </c>
      <c r="D415" s="45" t="s">
        <v>88</v>
      </c>
      <c r="E415" s="47" t="s">
        <v>34</v>
      </c>
      <c r="F415" s="47" t="s">
        <v>35</v>
      </c>
      <c r="G415" s="57">
        <v>25000</v>
      </c>
      <c r="H415" s="49">
        <v>0</v>
      </c>
      <c r="I415" s="49">
        <v>25</v>
      </c>
      <c r="J415" s="49">
        <f t="shared" si="164"/>
        <v>717.5</v>
      </c>
      <c r="K415" s="49">
        <f>ROUNDUP(G415*7.1%,2)</f>
        <v>1775</v>
      </c>
      <c r="L415" s="49">
        <f>+G415*1.2%</f>
        <v>300</v>
      </c>
      <c r="M415" s="49">
        <f t="shared" si="134"/>
        <v>760</v>
      </c>
      <c r="N415" s="49">
        <f t="shared" si="165"/>
        <v>1772.5</v>
      </c>
      <c r="O415" s="49">
        <v>0</v>
      </c>
      <c r="P415" s="49">
        <f>+H415+I415+J415+K415+L415+M415+N415+O415</f>
        <v>5350</v>
      </c>
      <c r="Q415" s="49">
        <f t="shared" si="166"/>
        <v>1502.5</v>
      </c>
      <c r="R415" s="49">
        <f t="shared" si="167"/>
        <v>3847.5</v>
      </c>
      <c r="S415" s="50">
        <f t="shared" si="138"/>
        <v>23497.5</v>
      </c>
      <c r="T415" s="51">
        <v>111</v>
      </c>
    </row>
    <row r="416" spans="1:20" s="26" customFormat="1" ht="34.5" customHeight="1" thickBot="1" x14ac:dyDescent="0.4">
      <c r="A416" s="81" t="s">
        <v>755</v>
      </c>
      <c r="B416" s="82"/>
      <c r="C416" s="82"/>
      <c r="D416" s="82"/>
      <c r="E416" s="82"/>
      <c r="F416" s="83"/>
      <c r="G416" s="27">
        <f>SUM(G13:G415)</f>
        <v>7700551.6300000018</v>
      </c>
      <c r="H416" s="27">
        <f>SUM(H13:H415)</f>
        <v>139517.15000000014</v>
      </c>
      <c r="I416" s="9">
        <f t="shared" ref="I416:R416" si="168">SUM(I13:I415)</f>
        <v>10025</v>
      </c>
      <c r="J416" s="9">
        <f t="shared" si="168"/>
        <v>221005.90498799973</v>
      </c>
      <c r="K416" s="9">
        <f t="shared" si="168"/>
        <v>546737.23</v>
      </c>
      <c r="L416" s="37">
        <f t="shared" si="168"/>
        <v>89637.839559999964</v>
      </c>
      <c r="M416" s="9">
        <f t="shared" si="168"/>
        <v>233702.17955200016</v>
      </c>
      <c r="N416" s="9">
        <f t="shared" si="168"/>
        <v>545050.83056699997</v>
      </c>
      <c r="O416" s="33">
        <f>SUM(O13:O415)</f>
        <v>73182.650000000009</v>
      </c>
      <c r="P416" s="10">
        <f t="shared" si="168"/>
        <v>1820476.2946670018</v>
      </c>
      <c r="Q416" s="43">
        <f>SUM(Q13:Q415)</f>
        <v>677680.62999999966</v>
      </c>
      <c r="R416" s="10">
        <f t="shared" si="168"/>
        <v>1181425.9001270002</v>
      </c>
      <c r="S416" s="10">
        <f>SUM(S13:S415)</f>
        <v>7022870.9999999991</v>
      </c>
      <c r="T416" s="4"/>
    </row>
    <row r="417" spans="1:20" x14ac:dyDescent="0.35">
      <c r="A417" s="80" t="s">
        <v>989</v>
      </c>
      <c r="B417" s="80"/>
      <c r="C417" s="11"/>
      <c r="D417" s="11"/>
      <c r="E417" s="11"/>
      <c r="F417" s="11"/>
      <c r="G417" s="12"/>
      <c r="H417" s="13"/>
      <c r="I417" s="13"/>
      <c r="J417" s="13"/>
      <c r="K417" s="13"/>
      <c r="L417" s="38"/>
      <c r="M417" s="13"/>
      <c r="N417" s="13"/>
      <c r="O417" s="34"/>
      <c r="P417" s="13"/>
      <c r="Q417" s="29"/>
      <c r="R417" s="13"/>
      <c r="S417" s="14"/>
      <c r="T417" s="14"/>
    </row>
    <row r="418" spans="1:20" x14ac:dyDescent="0.35">
      <c r="A418" s="15"/>
      <c r="B418" s="15" t="s">
        <v>756</v>
      </c>
      <c r="C418" s="11"/>
      <c r="D418" s="16"/>
      <c r="E418" s="16"/>
      <c r="F418" s="16"/>
      <c r="G418" s="17"/>
      <c r="H418" s="18"/>
      <c r="I418" s="18"/>
      <c r="J418" s="18"/>
      <c r="K418" s="18"/>
      <c r="L418" s="39"/>
      <c r="M418" s="18"/>
      <c r="N418" s="18"/>
      <c r="O418" s="34"/>
      <c r="P418" s="18"/>
      <c r="Q418" s="30"/>
      <c r="R418" s="18"/>
      <c r="T418" s="18"/>
    </row>
    <row r="419" spans="1:20" x14ac:dyDescent="0.35">
      <c r="A419" s="15" t="s">
        <v>757</v>
      </c>
      <c r="B419" s="19"/>
      <c r="C419" s="25"/>
      <c r="D419" s="16"/>
      <c r="E419" s="16"/>
      <c r="F419" s="16"/>
      <c r="G419" s="17"/>
      <c r="H419" s="18"/>
      <c r="I419" s="18"/>
      <c r="J419" s="18"/>
      <c r="K419" s="18"/>
      <c r="L419" s="39"/>
      <c r="M419" s="18"/>
      <c r="N419" s="18"/>
      <c r="O419" s="35"/>
      <c r="P419" s="18"/>
      <c r="Q419" s="30"/>
      <c r="R419" s="18"/>
      <c r="T419" s="18"/>
    </row>
    <row r="420" spans="1:20" x14ac:dyDescent="0.35">
      <c r="A420" s="17" t="s">
        <v>887</v>
      </c>
      <c r="B420" s="19"/>
      <c r="C420" s="25"/>
      <c r="D420" s="16"/>
      <c r="E420" s="16"/>
      <c r="F420" s="16"/>
      <c r="G420" s="17"/>
      <c r="H420" s="18"/>
      <c r="I420" s="18"/>
      <c r="J420" s="18"/>
      <c r="K420" s="18"/>
      <c r="L420" s="39"/>
      <c r="M420" s="18"/>
      <c r="N420" s="18"/>
      <c r="O420" s="35"/>
      <c r="P420" s="18"/>
      <c r="Q420" s="30"/>
      <c r="R420" s="18"/>
      <c r="T420" s="18"/>
    </row>
    <row r="421" spans="1:20" x14ac:dyDescent="0.35">
      <c r="A421" s="20"/>
      <c r="B421" s="20"/>
      <c r="C421" s="21"/>
      <c r="D421" s="16"/>
      <c r="E421" s="16"/>
      <c r="G421" s="17"/>
      <c r="H421" s="18"/>
      <c r="I421" s="18"/>
      <c r="J421" s="18"/>
      <c r="K421" s="18"/>
      <c r="L421" s="39"/>
      <c r="M421" s="18"/>
      <c r="N421" s="18"/>
      <c r="O421" s="34"/>
      <c r="P421" s="18"/>
      <c r="Q421" s="30"/>
      <c r="R421" s="18"/>
      <c r="T421" s="18"/>
    </row>
    <row r="422" spans="1:20" x14ac:dyDescent="0.35">
      <c r="A422" s="20"/>
      <c r="B422" s="20"/>
      <c r="C422" s="21"/>
      <c r="D422" s="16"/>
      <c r="E422" s="16"/>
      <c r="G422" s="17"/>
      <c r="H422" s="18"/>
      <c r="I422" s="18"/>
      <c r="J422" s="18"/>
      <c r="K422" s="18"/>
      <c r="L422" s="39"/>
      <c r="M422" s="18"/>
      <c r="N422" s="18"/>
      <c r="O422" s="34"/>
      <c r="P422" s="18"/>
      <c r="Q422" s="30"/>
      <c r="R422" s="18"/>
      <c r="T422" s="18"/>
    </row>
    <row r="423" spans="1:20" x14ac:dyDescent="0.35">
      <c r="A423" s="20"/>
      <c r="B423" s="20"/>
      <c r="C423" s="21"/>
      <c r="D423" s="16"/>
      <c r="E423" s="16"/>
      <c r="G423" s="17"/>
      <c r="H423" s="18"/>
      <c r="I423" s="18"/>
      <c r="J423" s="18"/>
      <c r="K423" s="18"/>
      <c r="L423" s="39"/>
      <c r="M423" s="18"/>
      <c r="N423" s="18"/>
      <c r="O423" s="34"/>
      <c r="P423" s="18"/>
      <c r="Q423" s="30"/>
      <c r="R423" s="18"/>
      <c r="T423" s="18"/>
    </row>
    <row r="424" spans="1:20" x14ac:dyDescent="0.35">
      <c r="A424" s="20"/>
      <c r="B424" s="20"/>
      <c r="C424" s="21"/>
      <c r="D424" s="16"/>
      <c r="E424" s="16"/>
      <c r="G424" s="17"/>
      <c r="H424" s="18"/>
      <c r="I424" s="18"/>
      <c r="J424" s="18"/>
      <c r="K424" s="18"/>
      <c r="L424" s="39"/>
      <c r="M424" s="18"/>
      <c r="N424" s="18"/>
      <c r="O424" s="34"/>
      <c r="P424" s="18"/>
      <c r="Q424" s="30"/>
      <c r="R424" s="18"/>
      <c r="T424" s="18"/>
    </row>
    <row r="425" spans="1:20" x14ac:dyDescent="0.35">
      <c r="A425" s="20"/>
      <c r="B425" s="20"/>
      <c r="C425" s="21"/>
      <c r="D425" s="16"/>
      <c r="E425" s="16"/>
      <c r="G425" s="17"/>
      <c r="H425" s="18"/>
      <c r="I425" s="18"/>
      <c r="J425" s="18"/>
      <c r="K425" s="18"/>
      <c r="L425" s="39"/>
      <c r="M425" s="18"/>
      <c r="N425" s="18"/>
      <c r="O425" s="34"/>
      <c r="P425" s="18"/>
      <c r="Q425" s="30"/>
      <c r="R425" s="18"/>
      <c r="T425" s="18"/>
    </row>
    <row r="426" spans="1:20" x14ac:dyDescent="0.35">
      <c r="A426" s="22"/>
      <c r="B426" s="23"/>
      <c r="C426" s="22"/>
      <c r="D426" s="16"/>
      <c r="E426" s="16"/>
      <c r="F426" s="16"/>
      <c r="G426" s="17"/>
      <c r="H426" s="18"/>
      <c r="I426" s="18"/>
      <c r="J426" s="18"/>
      <c r="K426" s="18"/>
      <c r="L426" s="40"/>
      <c r="M426" s="18"/>
      <c r="N426" s="18"/>
      <c r="O426" s="34"/>
      <c r="P426" s="18"/>
      <c r="Q426" s="30"/>
      <c r="R426" s="18"/>
      <c r="T426" s="5"/>
    </row>
    <row r="427" spans="1:20" ht="23.25" customHeight="1" x14ac:dyDescent="0.35">
      <c r="A427" s="78" t="s">
        <v>809</v>
      </c>
      <c r="B427" s="78"/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18"/>
    </row>
    <row r="428" spans="1:20" ht="23.25" customHeight="1" x14ac:dyDescent="0.35">
      <c r="A428" s="79" t="s">
        <v>810</v>
      </c>
      <c r="B428" s="79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14"/>
    </row>
    <row r="429" spans="1:20" ht="23.25" customHeight="1" x14ac:dyDescent="0.35">
      <c r="A429" s="79" t="s">
        <v>811</v>
      </c>
      <c r="B429" s="79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5"/>
    </row>
    <row r="430" spans="1:20" x14ac:dyDescent="0.35">
      <c r="A430" s="17"/>
      <c r="B430" s="17"/>
      <c r="C430" s="16"/>
      <c r="D430" s="16"/>
      <c r="E430" s="16"/>
      <c r="F430" s="16"/>
      <c r="G430" s="24"/>
      <c r="H430" s="18"/>
      <c r="I430" s="18"/>
      <c r="J430" s="18"/>
      <c r="K430" s="18"/>
      <c r="L430" s="39"/>
      <c r="M430" s="18"/>
      <c r="N430" s="18"/>
      <c r="O430" s="34"/>
      <c r="P430" s="18"/>
      <c r="Q430" s="30"/>
      <c r="R430" s="18"/>
    </row>
  </sheetData>
  <autoFilter ref="A10:T12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6" showButton="0"/>
  </autoFilter>
  <mergeCells count="27">
    <mergeCell ref="A427:S427"/>
    <mergeCell ref="A428:S428"/>
    <mergeCell ref="A429:S429"/>
    <mergeCell ref="A417:B417"/>
    <mergeCell ref="A416:F416"/>
    <mergeCell ref="A10:A12"/>
    <mergeCell ref="B10:B12"/>
    <mergeCell ref="C10:C12"/>
    <mergeCell ref="D10:D12"/>
    <mergeCell ref="F10:F12"/>
    <mergeCell ref="E10:E11"/>
    <mergeCell ref="A8:T8"/>
    <mergeCell ref="A9:T9"/>
    <mergeCell ref="T10:T12"/>
    <mergeCell ref="J11:K11"/>
    <mergeCell ref="L11:L12"/>
    <mergeCell ref="M11:N11"/>
    <mergeCell ref="O11:O12"/>
    <mergeCell ref="Q11:Q12"/>
    <mergeCell ref="R11:R12"/>
    <mergeCell ref="Q10:R10"/>
    <mergeCell ref="S10:S12"/>
    <mergeCell ref="J10:O10"/>
    <mergeCell ref="P10:P12"/>
    <mergeCell ref="G10:G12"/>
    <mergeCell ref="H10:H12"/>
    <mergeCell ref="I10:I12"/>
  </mergeCells>
  <conditionalFormatting sqref="B430:B1048576 A416 B1:B2 B408 B418 B8:B12 B421:B426">
    <cfRule type="duplicateValues" dxfId="121" priority="204"/>
  </conditionalFormatting>
  <conditionalFormatting sqref="G10:G12">
    <cfRule type="duplicateValues" dxfId="120" priority="203"/>
  </conditionalFormatting>
  <conditionalFormatting sqref="B409">
    <cfRule type="duplicateValues" dxfId="119" priority="202"/>
  </conditionalFormatting>
  <conditionalFormatting sqref="B170 B165:B168">
    <cfRule type="duplicateValues" dxfId="118" priority="198"/>
  </conditionalFormatting>
  <conditionalFormatting sqref="B165:B168">
    <cfRule type="duplicateValues" dxfId="117" priority="199"/>
  </conditionalFormatting>
  <conditionalFormatting sqref="B32">
    <cfRule type="duplicateValues" dxfId="116" priority="196"/>
  </conditionalFormatting>
  <conditionalFormatting sqref="B32">
    <cfRule type="duplicateValues" dxfId="115" priority="197"/>
  </conditionalFormatting>
  <conditionalFormatting sqref="B93 B21">
    <cfRule type="duplicateValues" dxfId="114" priority="195"/>
  </conditionalFormatting>
  <conditionalFormatting sqref="B134">
    <cfRule type="duplicateValues" dxfId="113" priority="193"/>
  </conditionalFormatting>
  <conditionalFormatting sqref="B49">
    <cfRule type="duplicateValues" dxfId="112" priority="191"/>
  </conditionalFormatting>
  <conditionalFormatting sqref="B49">
    <cfRule type="duplicateValues" dxfId="111" priority="192"/>
  </conditionalFormatting>
  <conditionalFormatting sqref="B260">
    <cfRule type="duplicateValues" dxfId="110" priority="179"/>
  </conditionalFormatting>
  <conditionalFormatting sqref="B260">
    <cfRule type="duplicateValues" dxfId="109" priority="180"/>
  </conditionalFormatting>
  <conditionalFormatting sqref="B172">
    <cfRule type="duplicateValues" dxfId="108" priority="175"/>
  </conditionalFormatting>
  <conditionalFormatting sqref="B169">
    <cfRule type="duplicateValues" dxfId="107" priority="173"/>
  </conditionalFormatting>
  <conditionalFormatting sqref="B169">
    <cfRule type="duplicateValues" dxfId="106" priority="174"/>
  </conditionalFormatting>
  <conditionalFormatting sqref="B187">
    <cfRule type="duplicateValues" dxfId="105" priority="171"/>
  </conditionalFormatting>
  <conditionalFormatting sqref="B187">
    <cfRule type="duplicateValues" dxfId="104" priority="172"/>
  </conditionalFormatting>
  <conditionalFormatting sqref="B38">
    <cfRule type="duplicateValues" dxfId="103" priority="169"/>
  </conditionalFormatting>
  <conditionalFormatting sqref="B38">
    <cfRule type="duplicateValues" dxfId="102" priority="170"/>
  </conditionalFormatting>
  <conditionalFormatting sqref="B259">
    <cfRule type="duplicateValues" dxfId="101" priority="167"/>
  </conditionalFormatting>
  <conditionalFormatting sqref="B259">
    <cfRule type="duplicateValues" dxfId="100" priority="168"/>
  </conditionalFormatting>
  <conditionalFormatting sqref="B384">
    <cfRule type="duplicateValues" dxfId="99" priority="159"/>
  </conditionalFormatting>
  <conditionalFormatting sqref="B384">
    <cfRule type="duplicateValues" dxfId="98" priority="160"/>
  </conditionalFormatting>
  <conditionalFormatting sqref="B62">
    <cfRule type="duplicateValues" dxfId="97" priority="155"/>
  </conditionalFormatting>
  <conditionalFormatting sqref="B62">
    <cfRule type="duplicateValues" dxfId="96" priority="156"/>
  </conditionalFormatting>
  <conditionalFormatting sqref="B274">
    <cfRule type="duplicateValues" dxfId="95" priority="145"/>
  </conditionalFormatting>
  <conditionalFormatting sqref="B274">
    <cfRule type="duplicateValues" dxfId="94" priority="146"/>
  </conditionalFormatting>
  <conditionalFormatting sqref="B273">
    <cfRule type="duplicateValues" dxfId="93" priority="143"/>
  </conditionalFormatting>
  <conditionalFormatting sqref="B273">
    <cfRule type="duplicateValues" dxfId="92" priority="144"/>
  </conditionalFormatting>
  <conditionalFormatting sqref="B362">
    <cfRule type="duplicateValues" dxfId="91" priority="141"/>
  </conditionalFormatting>
  <conditionalFormatting sqref="B362">
    <cfRule type="duplicateValues" dxfId="90" priority="142"/>
  </conditionalFormatting>
  <conditionalFormatting sqref="B324">
    <cfRule type="duplicateValues" dxfId="89" priority="139"/>
  </conditionalFormatting>
  <conditionalFormatting sqref="B324">
    <cfRule type="duplicateValues" dxfId="88" priority="140"/>
  </conditionalFormatting>
  <conditionalFormatting sqref="B325">
    <cfRule type="duplicateValues" dxfId="87" priority="137"/>
  </conditionalFormatting>
  <conditionalFormatting sqref="B325">
    <cfRule type="duplicateValues" dxfId="86" priority="138"/>
  </conditionalFormatting>
  <conditionalFormatting sqref="B124:B126">
    <cfRule type="duplicateValues" dxfId="85" priority="135"/>
  </conditionalFormatting>
  <conditionalFormatting sqref="B124:B126">
    <cfRule type="duplicateValues" dxfId="84" priority="136"/>
  </conditionalFormatting>
  <conditionalFormatting sqref="B74">
    <cfRule type="duplicateValues" dxfId="83" priority="133"/>
  </conditionalFormatting>
  <conditionalFormatting sqref="B74">
    <cfRule type="duplicateValues" dxfId="82" priority="134"/>
  </conditionalFormatting>
  <conditionalFormatting sqref="B357">
    <cfRule type="duplicateValues" dxfId="81" priority="131"/>
  </conditionalFormatting>
  <conditionalFormatting sqref="B357">
    <cfRule type="duplicateValues" dxfId="80" priority="132"/>
  </conditionalFormatting>
  <conditionalFormatting sqref="B383">
    <cfRule type="duplicateValues" dxfId="79" priority="121"/>
  </conditionalFormatting>
  <conditionalFormatting sqref="B383">
    <cfRule type="duplicateValues" dxfId="78" priority="122"/>
  </conditionalFormatting>
  <conditionalFormatting sqref="B241">
    <cfRule type="duplicateValues" dxfId="77" priority="119"/>
  </conditionalFormatting>
  <conditionalFormatting sqref="B241">
    <cfRule type="duplicateValues" dxfId="76" priority="120"/>
  </conditionalFormatting>
  <conditionalFormatting sqref="B279">
    <cfRule type="duplicateValues" dxfId="75" priority="117"/>
  </conditionalFormatting>
  <conditionalFormatting sqref="B279">
    <cfRule type="duplicateValues" dxfId="74" priority="118"/>
  </conditionalFormatting>
  <conditionalFormatting sqref="B278">
    <cfRule type="duplicateValues" dxfId="73" priority="113"/>
  </conditionalFormatting>
  <conditionalFormatting sqref="B278">
    <cfRule type="duplicateValues" dxfId="72" priority="114"/>
  </conditionalFormatting>
  <conditionalFormatting sqref="B363">
    <cfRule type="duplicateValues" dxfId="71" priority="109"/>
  </conditionalFormatting>
  <conditionalFormatting sqref="B363">
    <cfRule type="duplicateValues" dxfId="70" priority="110"/>
  </conditionalFormatting>
  <conditionalFormatting sqref="B29">
    <cfRule type="duplicateValues" dxfId="69" priority="107"/>
  </conditionalFormatting>
  <conditionalFormatting sqref="B29">
    <cfRule type="duplicateValues" dxfId="68" priority="108"/>
  </conditionalFormatting>
  <conditionalFormatting sqref="B386">
    <cfRule type="duplicateValues" dxfId="67" priority="105"/>
  </conditionalFormatting>
  <conditionalFormatting sqref="B386">
    <cfRule type="duplicateValues" dxfId="66" priority="106"/>
  </conditionalFormatting>
  <conditionalFormatting sqref="B412">
    <cfRule type="duplicateValues" dxfId="65" priority="103"/>
  </conditionalFormatting>
  <conditionalFormatting sqref="B412">
    <cfRule type="duplicateValues" dxfId="64" priority="104"/>
  </conditionalFormatting>
  <conditionalFormatting sqref="B326">
    <cfRule type="duplicateValues" dxfId="63" priority="99"/>
  </conditionalFormatting>
  <conditionalFormatting sqref="B326">
    <cfRule type="duplicateValues" dxfId="62" priority="100"/>
  </conditionalFormatting>
  <conditionalFormatting sqref="B398">
    <cfRule type="duplicateValues" dxfId="61" priority="97"/>
  </conditionalFormatting>
  <conditionalFormatting sqref="B398">
    <cfRule type="duplicateValues" dxfId="60" priority="98"/>
  </conditionalFormatting>
  <conditionalFormatting sqref="B30">
    <cfRule type="duplicateValues" dxfId="59" priority="89"/>
  </conditionalFormatting>
  <conditionalFormatting sqref="B30">
    <cfRule type="duplicateValues" dxfId="58" priority="90"/>
  </conditionalFormatting>
  <conditionalFormatting sqref="B221">
    <cfRule type="duplicateValues" dxfId="57" priority="87"/>
  </conditionalFormatting>
  <conditionalFormatting sqref="B221">
    <cfRule type="duplicateValues" dxfId="56" priority="88"/>
  </conditionalFormatting>
  <conditionalFormatting sqref="B220">
    <cfRule type="duplicateValues" dxfId="55" priority="85"/>
  </conditionalFormatting>
  <conditionalFormatting sqref="B220">
    <cfRule type="duplicateValues" dxfId="54" priority="86"/>
  </conditionalFormatting>
  <conditionalFormatting sqref="B198:B199">
    <cfRule type="duplicateValues" dxfId="53" priority="81"/>
  </conditionalFormatting>
  <conditionalFormatting sqref="B198:B199">
    <cfRule type="duplicateValues" dxfId="52" priority="82"/>
  </conditionalFormatting>
  <conditionalFormatting sqref="B414:B415">
    <cfRule type="duplicateValues" dxfId="51" priority="75"/>
  </conditionalFormatting>
  <conditionalFormatting sqref="B414:B415">
    <cfRule type="duplicateValues" dxfId="50" priority="76"/>
  </conditionalFormatting>
  <conditionalFormatting sqref="B233">
    <cfRule type="duplicateValues" dxfId="49" priority="73"/>
  </conditionalFormatting>
  <conditionalFormatting sqref="B233">
    <cfRule type="duplicateValues" dxfId="48" priority="74"/>
  </conditionalFormatting>
  <conditionalFormatting sqref="B181:B184">
    <cfRule type="duplicateValues" dxfId="47" priority="69"/>
  </conditionalFormatting>
  <conditionalFormatting sqref="B181:B184">
    <cfRule type="duplicateValues" dxfId="46" priority="70"/>
  </conditionalFormatting>
  <conditionalFormatting sqref="B86">
    <cfRule type="duplicateValues" dxfId="45" priority="67"/>
  </conditionalFormatting>
  <conditionalFormatting sqref="B86">
    <cfRule type="duplicateValues" dxfId="44" priority="68"/>
  </conditionalFormatting>
  <conditionalFormatting sqref="B364">
    <cfRule type="duplicateValues" dxfId="43" priority="65"/>
  </conditionalFormatting>
  <conditionalFormatting sqref="B364">
    <cfRule type="duplicateValues" dxfId="42" priority="66"/>
  </conditionalFormatting>
  <conditionalFormatting sqref="B193">
    <cfRule type="duplicateValues" dxfId="41" priority="63"/>
  </conditionalFormatting>
  <conditionalFormatting sqref="B193">
    <cfRule type="duplicateValues" dxfId="40" priority="64"/>
  </conditionalFormatting>
  <conditionalFormatting sqref="B393">
    <cfRule type="duplicateValues" dxfId="39" priority="61"/>
  </conditionalFormatting>
  <conditionalFormatting sqref="B393">
    <cfRule type="duplicateValues" dxfId="38" priority="62"/>
  </conditionalFormatting>
  <conditionalFormatting sqref="B37">
    <cfRule type="duplicateValues" dxfId="37" priority="59"/>
  </conditionalFormatting>
  <conditionalFormatting sqref="B37">
    <cfRule type="duplicateValues" dxfId="36" priority="60"/>
  </conditionalFormatting>
  <conditionalFormatting sqref="B63">
    <cfRule type="duplicateValues" dxfId="35" priority="56"/>
  </conditionalFormatting>
  <conditionalFormatting sqref="B63">
    <cfRule type="duplicateValues" dxfId="34" priority="57"/>
  </conditionalFormatting>
  <conditionalFormatting sqref="B407">
    <cfRule type="duplicateValues" dxfId="33" priority="54"/>
  </conditionalFormatting>
  <conditionalFormatting sqref="B407">
    <cfRule type="duplicateValues" dxfId="32" priority="55"/>
  </conditionalFormatting>
  <conditionalFormatting sqref="B340">
    <cfRule type="duplicateValues" dxfId="31" priority="52"/>
  </conditionalFormatting>
  <conditionalFormatting sqref="B340">
    <cfRule type="duplicateValues" dxfId="30" priority="53"/>
  </conditionalFormatting>
  <conditionalFormatting sqref="B14:B15">
    <cfRule type="duplicateValues" dxfId="29" priority="50"/>
  </conditionalFormatting>
  <conditionalFormatting sqref="B14:B15">
    <cfRule type="duplicateValues" dxfId="28" priority="51"/>
  </conditionalFormatting>
  <conditionalFormatting sqref="B64">
    <cfRule type="duplicateValues" dxfId="27" priority="46"/>
  </conditionalFormatting>
  <conditionalFormatting sqref="B64">
    <cfRule type="duplicateValues" dxfId="26" priority="47"/>
  </conditionalFormatting>
  <conditionalFormatting sqref="B120:B121">
    <cfRule type="duplicateValues" dxfId="25" priority="40"/>
  </conditionalFormatting>
  <conditionalFormatting sqref="B120:B121">
    <cfRule type="duplicateValues" dxfId="24" priority="41"/>
  </conditionalFormatting>
  <conditionalFormatting sqref="B365">
    <cfRule type="duplicateValues" dxfId="23" priority="38"/>
  </conditionalFormatting>
  <conditionalFormatting sqref="B365">
    <cfRule type="duplicateValues" dxfId="22" priority="39"/>
  </conditionalFormatting>
  <conditionalFormatting sqref="B180">
    <cfRule type="duplicateValues" dxfId="21" priority="36"/>
  </conditionalFormatting>
  <conditionalFormatting sqref="B180">
    <cfRule type="duplicateValues" dxfId="20" priority="37"/>
  </conditionalFormatting>
  <conditionalFormatting sqref="B174">
    <cfRule type="duplicateValues" dxfId="19" priority="32"/>
  </conditionalFormatting>
  <conditionalFormatting sqref="B65:B66 B68">
    <cfRule type="duplicateValues" dxfId="18" priority="31"/>
  </conditionalFormatting>
  <conditionalFormatting sqref="B382">
    <cfRule type="duplicateValues" dxfId="17" priority="26"/>
  </conditionalFormatting>
  <conditionalFormatting sqref="B382">
    <cfRule type="duplicateValues" dxfId="16" priority="27"/>
  </conditionalFormatting>
  <conditionalFormatting sqref="B67">
    <cfRule type="duplicateValues" dxfId="15" priority="21"/>
  </conditionalFormatting>
  <conditionalFormatting sqref="B253">
    <cfRule type="duplicateValues" dxfId="14" priority="17"/>
  </conditionalFormatting>
  <conditionalFormatting sqref="B253">
    <cfRule type="duplicateValues" dxfId="13" priority="18"/>
  </conditionalFormatting>
  <conditionalFormatting sqref="B294">
    <cfRule type="duplicateValues" dxfId="12" priority="15"/>
  </conditionalFormatting>
  <conditionalFormatting sqref="B294">
    <cfRule type="duplicateValues" dxfId="11" priority="16"/>
  </conditionalFormatting>
  <conditionalFormatting sqref="B231">
    <cfRule type="duplicateValues" dxfId="10" priority="13"/>
  </conditionalFormatting>
  <conditionalFormatting sqref="B231">
    <cfRule type="duplicateValues" dxfId="9" priority="14"/>
  </conditionalFormatting>
  <conditionalFormatting sqref="B232">
    <cfRule type="duplicateValues" dxfId="8" priority="11"/>
  </conditionalFormatting>
  <conditionalFormatting sqref="B232">
    <cfRule type="duplicateValues" dxfId="7" priority="12"/>
  </conditionalFormatting>
  <conditionalFormatting sqref="B399:B406 B385 B185:B186 B33:B36 B50:B61 B171 B261:B272 B277 B13 B75:B85 B358:B361 B222:B230 B31 B234:B240 B122:B123 B173 B254:B258 B327:B339 B194:B197 B353:B356 B127:B133 B135:B164 B387:B392 B95:B96 B69:B73 B87:B92 B280:B293 B22:B28 B242:B252 B100:B119 B175:B179 B188:B192 B341:B351 B366:B381 B394:B397 B39:B48 B16:B20 B200:B219 B295:B323">
    <cfRule type="duplicateValues" dxfId="6" priority="666"/>
  </conditionalFormatting>
  <conditionalFormatting sqref="B94">
    <cfRule type="duplicateValues" dxfId="5" priority="6"/>
  </conditionalFormatting>
  <conditionalFormatting sqref="B413 B99 B410:B411">
    <cfRule type="duplicateValues" dxfId="4" priority="674"/>
  </conditionalFormatting>
  <conditionalFormatting sqref="B430:B1048576 A416 B1:B2 B418 B33:B36 B50:B61 B185:B186 B261:B272 B171 B385 B277 B8:B13 B75:B85 B358:B361 B222:B230 B31 B399:B406 B234:B240 B122:B123 B173 B254:B258 B421:B426 B413 B408:B411 B327:B339 B194:B197 B353:B356 B127:B133 B135:B164 B387:B392 B95:B96 B69:B73 B87:B92 B280:B293 B22:B28 B242:B252 B99:B119 B175:B179 B188:B192 B341:B351 B366:B381 B394:B397 B39:B48 B16:B20 B200:B219 B295:B323">
    <cfRule type="duplicateValues" dxfId="3" priority="679"/>
  </conditionalFormatting>
  <conditionalFormatting sqref="B97:B98">
    <cfRule type="duplicateValues" dxfId="2" priority="687"/>
  </conditionalFormatting>
  <conditionalFormatting sqref="B275:B276">
    <cfRule type="duplicateValues" dxfId="1" priority="694"/>
  </conditionalFormatting>
  <conditionalFormatting sqref="B419:B420">
    <cfRule type="duplicateValues" dxfId="0" priority="701"/>
  </conditionalFormatting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Dilinger Uribe</cp:lastModifiedBy>
  <cp:lastPrinted>2024-04-09T17:24:55Z</cp:lastPrinted>
  <dcterms:created xsi:type="dcterms:W3CDTF">2021-10-25T18:48:30Z</dcterms:created>
  <dcterms:modified xsi:type="dcterms:W3CDTF">2024-04-09T17:34:30Z</dcterms:modified>
</cp:coreProperties>
</file>